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93B61AE-7466-4C9E-B5BF-E6987397AE02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G16" i="58659" l="1"/>
  <c r="F16" i="58659"/>
  <c r="H16" i="58659" s="1"/>
  <c r="I16" i="58659" s="1"/>
  <c r="E16" i="58659"/>
  <c r="D16" i="58659"/>
  <c r="C16" i="58659"/>
  <c r="B16" i="58659"/>
  <c r="G15" i="110"/>
  <c r="H15" i="110" s="1"/>
  <c r="G14" i="110"/>
  <c r="H14" i="110" s="1"/>
  <c r="G86" i="101"/>
  <c r="G85" i="101"/>
  <c r="G84" i="101"/>
  <c r="G79" i="101"/>
  <c r="G80" i="101"/>
  <c r="G78" i="101"/>
  <c r="G83" i="101"/>
  <c r="G81" i="101"/>
  <c r="G77" i="101"/>
  <c r="G82" i="101"/>
  <c r="K22" i="110"/>
  <c r="K21" i="110"/>
  <c r="K20" i="110"/>
  <c r="K19" i="110"/>
  <c r="G14" i="101"/>
  <c r="G14" i="1"/>
  <c r="H14" i="1" s="1"/>
  <c r="G15" i="1"/>
  <c r="H15" i="1" s="1"/>
  <c r="G72" i="101"/>
  <c r="G71" i="101"/>
  <c r="G70" i="101"/>
  <c r="G68" i="101"/>
  <c r="G73" i="101"/>
  <c r="G69" i="101"/>
  <c r="G67" i="101"/>
  <c r="G65" i="101"/>
  <c r="G64" i="101"/>
  <c r="G59" i="101"/>
  <c r="G66" i="101"/>
  <c r="G61" i="101"/>
  <c r="G63" i="101"/>
  <c r="G58" i="101"/>
  <c r="G53" i="101"/>
  <c r="G54" i="101"/>
  <c r="G56" i="101"/>
  <c r="G50" i="101"/>
  <c r="G41" i="101"/>
  <c r="G57" i="101"/>
  <c r="G45" i="101"/>
  <c r="G52" i="101"/>
  <c r="G60" i="101"/>
  <c r="G55" i="101"/>
  <c r="G62" i="101"/>
  <c r="G51" i="101"/>
  <c r="G49" i="101"/>
  <c r="G46" i="101"/>
  <c r="G43" i="101"/>
  <c r="G35" i="101"/>
  <c r="G48" i="101"/>
  <c r="G47" i="101"/>
  <c r="G42" i="101"/>
  <c r="G37" i="101"/>
  <c r="G32" i="101"/>
  <c r="G31" i="101"/>
  <c r="G33" i="101"/>
  <c r="G40" i="101"/>
  <c r="G38" i="101"/>
  <c r="G34" i="101"/>
  <c r="G25" i="101"/>
  <c r="G29" i="101"/>
  <c r="G28" i="101"/>
  <c r="G44" i="101"/>
  <c r="G39" i="101"/>
  <c r="G30" i="101"/>
  <c r="G19" i="101"/>
  <c r="G36" i="101"/>
  <c r="G23" i="101"/>
  <c r="G27" i="101"/>
  <c r="G18" i="101"/>
  <c r="G21" i="101"/>
  <c r="G24" i="101"/>
  <c r="G15" i="101"/>
  <c r="G26" i="101"/>
  <c r="G16" i="101"/>
  <c r="G22" i="101"/>
  <c r="G20" i="101"/>
  <c r="G17" i="101"/>
  <c r="G13" i="101"/>
  <c r="G18" i="110"/>
  <c r="H18" i="110" s="1"/>
  <c r="G19" i="110"/>
  <c r="H19" i="110" s="1"/>
  <c r="G17" i="110"/>
  <c r="H17" i="110" s="1"/>
  <c r="G16" i="111"/>
  <c r="H16" i="111" s="1"/>
  <c r="K15" i="111" l="1"/>
  <c r="K14" i="111"/>
  <c r="K13" i="111"/>
  <c r="G13" i="64"/>
  <c r="H13" i="64" s="1"/>
  <c r="G14" i="64"/>
  <c r="H14" i="64" s="1"/>
  <c r="AL13" i="64"/>
  <c r="AK13" i="64"/>
  <c r="AJ13" i="64"/>
  <c r="AI13" i="64"/>
  <c r="AH13" i="64"/>
  <c r="X13" i="64"/>
  <c r="AL14" i="64"/>
  <c r="AK14" i="64"/>
  <c r="AJ14" i="64"/>
  <c r="AI14" i="64"/>
  <c r="AH14" i="64"/>
  <c r="X14" i="64"/>
  <c r="G24" i="64"/>
  <c r="H24" i="64" s="1"/>
  <c r="F50" i="58664"/>
  <c r="F49" i="58664"/>
  <c r="F48" i="58664"/>
  <c r="F47" i="58664"/>
  <c r="F46" i="58664"/>
  <c r="F45" i="58664"/>
  <c r="F44" i="58664"/>
  <c r="F43" i="58664"/>
  <c r="F42" i="58664"/>
  <c r="F41" i="58664"/>
  <c r="F40" i="58664"/>
  <c r="F39" i="58664"/>
  <c r="F38" i="58664"/>
  <c r="F37" i="58664"/>
  <c r="F36" i="58664"/>
  <c r="F35" i="58664"/>
  <c r="G50" i="58664" s="1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G25" i="58664" s="1"/>
  <c r="F8" i="58664"/>
  <c r="F7" i="58664"/>
  <c r="K29" i="64"/>
  <c r="K30" i="64"/>
  <c r="K31" i="64"/>
  <c r="K32" i="64"/>
  <c r="K33" i="64"/>
  <c r="F47" i="58665"/>
  <c r="F45" i="58665"/>
  <c r="F44" i="58665"/>
  <c r="F43" i="58665"/>
  <c r="F41" i="58665"/>
  <c r="F40" i="58665"/>
  <c r="F39" i="58665"/>
  <c r="F37" i="58665"/>
  <c r="F35" i="58665"/>
  <c r="F34" i="58665"/>
  <c r="F33" i="58665"/>
  <c r="F31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22" i="58665" s="1"/>
  <c r="G47" i="58665" l="1"/>
  <c r="G48" i="58665" s="1"/>
  <c r="G51" i="58664"/>
  <c r="G21" i="110"/>
  <c r="H21" i="110" s="1"/>
  <c r="G22" i="110"/>
  <c r="H22" i="110" s="1"/>
  <c r="G13" i="110"/>
  <c r="H13" i="110" s="1"/>
  <c r="G20" i="110"/>
  <c r="H20" i="110" s="1"/>
  <c r="G16" i="110"/>
  <c r="H16" i="110" s="1"/>
  <c r="G13" i="111"/>
  <c r="H13" i="111" s="1"/>
  <c r="G15" i="111"/>
  <c r="H15" i="111" s="1"/>
  <c r="G14" i="111"/>
  <c r="H14" i="111" s="1"/>
  <c r="G17" i="111"/>
  <c r="H17" i="111" s="1"/>
  <c r="G24" i="58656"/>
  <c r="H24" i="58656" s="1"/>
  <c r="G15" i="58656"/>
  <c r="H15" i="58656" s="1"/>
  <c r="G28" i="58656"/>
  <c r="H28" i="58656" s="1"/>
  <c r="G22" i="58656"/>
  <c r="H22" i="58656" s="1"/>
  <c r="G18" i="58656"/>
  <c r="H18" i="58656" s="1"/>
  <c r="G13" i="58656"/>
  <c r="H13" i="58656" s="1"/>
  <c r="G27" i="58656"/>
  <c r="H27" i="58656" s="1"/>
  <c r="G19" i="58656"/>
  <c r="H19" i="58656" s="1"/>
  <c r="G23" i="58656"/>
  <c r="H23" i="58656" s="1"/>
  <c r="G17" i="58656"/>
  <c r="H17" i="58656" s="1"/>
  <c r="G26" i="58656"/>
  <c r="H26" i="58656" s="1"/>
  <c r="G20" i="58656"/>
  <c r="H20" i="58656" s="1"/>
  <c r="G21" i="58656"/>
  <c r="H21" i="58656" s="1"/>
  <c r="G14" i="58656"/>
  <c r="H14" i="58656" s="1"/>
  <c r="G29" i="58656"/>
  <c r="H29" i="58656" s="1"/>
  <c r="G25" i="58656"/>
  <c r="H25" i="58656" s="1"/>
  <c r="G16" i="58656"/>
  <c r="H16" i="58656" s="1"/>
  <c r="G31" i="64"/>
  <c r="H31" i="64" s="1"/>
  <c r="G18" i="64"/>
  <c r="H18" i="64" s="1"/>
  <c r="G17" i="64"/>
  <c r="H17" i="64" s="1"/>
  <c r="G25" i="64"/>
  <c r="H25" i="64" s="1"/>
  <c r="G16" i="64"/>
  <c r="H16" i="64" s="1"/>
  <c r="G29" i="64"/>
  <c r="H29" i="64" s="1"/>
  <c r="G28" i="64"/>
  <c r="H28" i="64" s="1"/>
  <c r="G33" i="64"/>
  <c r="H33" i="64" s="1"/>
  <c r="G23" i="64"/>
  <c r="H23" i="64" s="1"/>
  <c r="G30" i="64"/>
  <c r="H30" i="64" s="1"/>
  <c r="G27" i="64"/>
  <c r="H27" i="64" s="1"/>
  <c r="G22" i="64"/>
  <c r="H22" i="64" s="1"/>
  <c r="G19" i="64"/>
  <c r="H19" i="64" s="1"/>
  <c r="G32" i="64"/>
  <c r="H32" i="64" s="1"/>
  <c r="G15" i="64"/>
  <c r="H15" i="64" s="1"/>
  <c r="G21" i="64"/>
  <c r="H21" i="64" s="1"/>
  <c r="G20" i="64"/>
  <c r="H20" i="64" s="1"/>
  <c r="G26" i="64"/>
  <c r="H26" i="64" s="1"/>
  <c r="G26" i="1"/>
  <c r="H26" i="1" s="1"/>
  <c r="G29" i="1"/>
  <c r="H29" i="1" s="1"/>
  <c r="G27" i="1"/>
  <c r="H27" i="1" s="1"/>
  <c r="G19" i="1"/>
  <c r="H19" i="1" s="1"/>
  <c r="G30" i="1"/>
  <c r="H30" i="1" s="1"/>
  <c r="G21" i="1"/>
  <c r="H21" i="1" s="1"/>
  <c r="G13" i="1"/>
  <c r="H13" i="1" s="1"/>
  <c r="G17" i="1"/>
  <c r="H17" i="1" s="1"/>
  <c r="G24" i="1"/>
  <c r="H24" i="1" s="1"/>
  <c r="G28" i="1"/>
  <c r="H28" i="1" s="1"/>
  <c r="G16" i="1"/>
  <c r="H16" i="1" s="1"/>
  <c r="G22" i="1"/>
  <c r="H22" i="1" s="1"/>
  <c r="G23" i="1"/>
  <c r="H23" i="1" s="1"/>
  <c r="G18" i="1"/>
  <c r="H18" i="1" s="1"/>
  <c r="G25" i="1"/>
  <c r="H25" i="1" s="1"/>
  <c r="G20" i="1"/>
  <c r="H20" i="1" s="1"/>
  <c r="K86" i="101"/>
  <c r="K85" i="101"/>
  <c r="K16" i="11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G31" i="58659" l="1"/>
  <c r="F31" i="58659"/>
  <c r="E31" i="58659"/>
  <c r="D31" i="58659"/>
  <c r="C31" i="58659"/>
  <c r="B31" i="58659"/>
  <c r="G30" i="58659"/>
  <c r="F30" i="58659"/>
  <c r="E30" i="58659"/>
  <c r="D30" i="58659"/>
  <c r="C30" i="58659"/>
  <c r="B30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I31" i="58659" l="1"/>
  <c r="H31" i="58659"/>
  <c r="H30" i="58659"/>
  <c r="K13" i="101"/>
  <c r="K18" i="110"/>
  <c r="K17" i="110"/>
  <c r="K16" i="110"/>
  <c r="K15" i="110"/>
  <c r="K14" i="110"/>
  <c r="K13" i="110"/>
  <c r="K29" i="58656"/>
  <c r="K28" i="58656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7" i="1"/>
  <c r="K81" i="101"/>
  <c r="K82" i="101"/>
  <c r="K83" i="101"/>
  <c r="K84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I30" i="58659" l="1"/>
  <c r="H21" i="58659"/>
  <c r="I21" i="58659" s="1"/>
  <c r="H20" i="58659"/>
  <c r="I20" i="58659" s="1"/>
  <c r="G15" i="58659" l="1"/>
  <c r="F15" i="58659"/>
  <c r="E15" i="58659"/>
  <c r="D15" i="58659"/>
  <c r="C15" i="58659"/>
  <c r="B15" i="58659"/>
  <c r="H11" i="58659"/>
  <c r="H15" i="58659" l="1"/>
  <c r="I15" i="58659" s="1"/>
  <c r="K58" i="101"/>
  <c r="K51" i="101"/>
  <c r="K57" i="101"/>
  <c r="K15" i="101"/>
  <c r="H46" i="58659"/>
  <c r="I45" i="58659"/>
  <c r="I41" i="58659"/>
  <c r="K80" i="101"/>
  <c r="K79" i="101"/>
  <c r="K78" i="101"/>
  <c r="K77" i="101"/>
  <c r="K71" i="101"/>
  <c r="K70" i="101"/>
  <c r="K50" i="101"/>
  <c r="K66" i="101"/>
  <c r="K45" i="101"/>
  <c r="K29" i="101"/>
  <c r="K44" i="101"/>
  <c r="K69" i="101"/>
  <c r="K49" i="101"/>
  <c r="K43" i="101"/>
  <c r="K30" i="101"/>
  <c r="K48" i="101"/>
  <c r="K64" i="101"/>
  <c r="K24" i="101"/>
  <c r="K42" i="101"/>
  <c r="K63" i="101"/>
  <c r="K41" i="101"/>
  <c r="K68" i="101"/>
  <c r="K54" i="101"/>
  <c r="K53" i="101"/>
  <c r="K40" i="101"/>
  <c r="K62" i="101"/>
  <c r="K61" i="101"/>
  <c r="K25" i="101"/>
  <c r="K14" i="101"/>
  <c r="K17" i="101"/>
  <c r="K67" i="101"/>
  <c r="K39" i="101"/>
  <c r="K34" i="101"/>
  <c r="K23" i="101"/>
  <c r="K32" i="101"/>
  <c r="K20" i="101"/>
  <c r="K56" i="101"/>
  <c r="K31" i="101"/>
  <c r="K52" i="101"/>
  <c r="K38" i="101"/>
  <c r="K28" i="101"/>
  <c r="K47" i="101"/>
  <c r="K73" i="101"/>
  <c r="K72" i="101"/>
  <c r="K60" i="101"/>
  <c r="K59" i="101"/>
  <c r="K16" i="101"/>
  <c r="K33" i="101"/>
  <c r="K35" i="101"/>
  <c r="K27" i="101"/>
  <c r="K37" i="101"/>
  <c r="K18" i="101"/>
  <c r="K36" i="101"/>
  <c r="K26" i="101"/>
  <c r="K22" i="101"/>
  <c r="K21" i="101"/>
  <c r="K55" i="101"/>
  <c r="K65" i="101"/>
  <c r="K46" i="101"/>
  <c r="K19" i="101"/>
  <c r="H10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5" i="58659"/>
</calcChain>
</file>

<file path=xl/sharedStrings.xml><?xml version="1.0" encoding="utf-8"?>
<sst xmlns="http://schemas.openxmlformats.org/spreadsheetml/2006/main" count="873" uniqueCount="176">
  <si>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</si>
  <si>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</si>
  <si>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</si>
  <si>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</si>
  <si>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</si>
  <si>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</si>
  <si>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</si>
  <si>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</si>
  <si>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</si>
  <si>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</si>
  <si>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</si>
  <si>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</si>
  <si>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</si>
  <si>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</si>
  <si>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</si>
  <si>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</si>
  <si>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</si>
  <si>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</si>
  <si>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</si>
  <si>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</si>
  <si>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</si>
  <si>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</si>
  <si>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</si>
  <si>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</si>
  <si>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</si>
  <si>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</si>
  <si>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BOZZO LETICIA</t>
  </si>
  <si>
    <t>1° S/V</t>
  </si>
  <si>
    <t>2° S/V</t>
  </si>
  <si>
    <t>CURIA PAFUNDI FLORENCIA</t>
  </si>
  <si>
    <t>SALERES MARIA LOURDES</t>
  </si>
  <si>
    <t>ALONSO GABRIELA</t>
  </si>
  <si>
    <t>IALONARDI SILVIA MONICA</t>
  </si>
  <si>
    <t>LOPEZ JUSTINA</t>
  </si>
  <si>
    <t>Hoyos</t>
  </si>
  <si>
    <t>HCP</t>
  </si>
  <si>
    <t>ULT. 9 H.</t>
  </si>
  <si>
    <t>ULT. 6 H.</t>
  </si>
  <si>
    <t>ULT. 3 H.</t>
  </si>
  <si>
    <t>PABON LUCAS</t>
  </si>
  <si>
    <t>HEIZENREDER PABLO GUILLERMO</t>
  </si>
  <si>
    <t>RAMACCIOTTI GONZALO</t>
  </si>
  <si>
    <t>COZZOLI PATRICIO</t>
  </si>
  <si>
    <t>PATTI SEBASTIAN</t>
  </si>
  <si>
    <t>CARREÑO ALVARO</t>
  </si>
  <si>
    <t>LORENZANI CARLOS ALBERTO</t>
  </si>
  <si>
    <t>D´ETTORRE NEGRI MAXIMILIANO</t>
  </si>
  <si>
    <t>FEDERACION REGIONAL DE GOLF MAR Y SIERRAS</t>
  </si>
  <si>
    <t>HOYO 1</t>
  </si>
  <si>
    <t>SENNO ANTONIO CEFERINO</t>
  </si>
  <si>
    <t>INCAURGARAT FERNANDO</t>
  </si>
  <si>
    <t>STAMPONE MAURO EZEQUIEL</t>
  </si>
  <si>
    <t>MIRAVE PATRICIO</t>
  </si>
  <si>
    <t>FILIBERTI RODOLFO JULIAN</t>
  </si>
  <si>
    <t>BEPMALE LEONARDO</t>
  </si>
  <si>
    <t>BERTERRETCHE CARLOS MARTIN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</si>
  <si>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</si>
  <si>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ZANETTA LEANDRO</t>
  </si>
  <si>
    <t>FOURQUET GASTON</t>
  </si>
  <si>
    <t>SOCHOR ESTELA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</si>
  <si>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AL MAXIMO INDEX</t>
    </r>
  </si>
  <si>
    <t>MENDEZ DANIEL</t>
  </si>
  <si>
    <t>FERNANDEZ PATRICIO JOSE</t>
  </si>
  <si>
    <t>SABADO 09 Y DOMINGO 10 DE NOVIEMBRE DE 2024</t>
  </si>
  <si>
    <t>DAMAS CATEGORIA UNICA CATEGORIA</t>
  </si>
  <si>
    <t>GOLF CHASCOMUS COUNTRY CLUB</t>
  </si>
  <si>
    <t>FECHA DEL RANKING DE MAYORES</t>
  </si>
  <si>
    <t>SABADO 09 DE NOVIEMBRE DE 2024</t>
  </si>
  <si>
    <t>PEREZ DEL CERRO CIPRIANO</t>
  </si>
  <si>
    <t>SEYNAEVE JORGE</t>
  </si>
  <si>
    <t>BOZZO MARIA EUGENIA</t>
  </si>
  <si>
    <t>FERNANDEZ RUIZ MARILEN DIANA</t>
  </si>
  <si>
    <t>CURIA EDUARDO</t>
  </si>
  <si>
    <t>SAAVEDRA LUIS</t>
  </si>
  <si>
    <t>ARISTEGUI MATIAS HERNAN</t>
  </si>
  <si>
    <t>ZAMORA JOSE FRANC.</t>
  </si>
  <si>
    <t>MAFFEI GASTON</t>
  </si>
  <si>
    <t>MARINO CARLOS JUAN</t>
  </si>
  <si>
    <t>BAYA FEDERICO</t>
  </si>
  <si>
    <t>BAILLERES RICARDO</t>
  </si>
  <si>
    <t>SEYNAEVE GONZALO</t>
  </si>
  <si>
    <t>CEBOLLERO FRANCISCO</t>
  </si>
  <si>
    <t>MENCHACABASO FEDERICO</t>
  </si>
  <si>
    <t>PULETTI GUIDO</t>
  </si>
  <si>
    <t>CASO EDUARDO FABIAN</t>
  </si>
  <si>
    <t>GOLF CLUB</t>
  </si>
  <si>
    <t>DOLORES</t>
  </si>
  <si>
    <t>9° FECHA DEL RANKING DE MAYORES</t>
  </si>
  <si>
    <t>AGUILERA GUSTAVO CESAR</t>
  </si>
  <si>
    <t>MENDOZA LUIS ALBERTO</t>
  </si>
  <si>
    <t>MASSA DIEGO JULIAN</t>
  </si>
  <si>
    <t>BARSANTI OSVALDO</t>
  </si>
  <si>
    <t>DELSERE LEONARDO</t>
  </si>
  <si>
    <t>SANCHEZ ARIEL</t>
  </si>
  <si>
    <t>DI LEO JULIO ALBERTO</t>
  </si>
  <si>
    <t>ARRECHEA LEONARDO AGUSTIN</t>
  </si>
  <si>
    <t>ETEROVICH ARMANDO NICOLAS</t>
  </si>
  <si>
    <t>LAMBRECHT NORBERTO MARIO</t>
  </si>
  <si>
    <t>MORELLO JUAN CARLOS</t>
  </si>
  <si>
    <t>BONAVITA MARIA VALERIA</t>
  </si>
  <si>
    <t>LATORRE ROMINA MARIEL</t>
  </si>
  <si>
    <t>KETELHOHN MARIA</t>
  </si>
  <si>
    <t>ATONDO ESTEBAN</t>
  </si>
  <si>
    <t>BORDENAVE LUIS MARIANO</t>
  </si>
  <si>
    <t>CARESANO GERARDO OVIDIO</t>
  </si>
  <si>
    <t>CASTELLA GERMAN AGUSTIN</t>
  </si>
  <si>
    <t>CASTELLA JUAN MANUEL</t>
  </si>
  <si>
    <t>DIAZ CARLOS ALBERTO</t>
  </si>
  <si>
    <t>URRUSPURU LUIS RUBEN</t>
  </si>
  <si>
    <t>GOMEZ GUSTAVO ERNESTO</t>
  </si>
  <si>
    <t>SILVA SANTIAGO</t>
  </si>
  <si>
    <t>VILLA JORGE LUIS</t>
  </si>
  <si>
    <t>ORTALE FRANCISCO</t>
  </si>
  <si>
    <t>MOGNONE GERMAN E</t>
  </si>
  <si>
    <t>CASTIGLIONI RAMIRO</t>
  </si>
  <si>
    <t>BIRKNER COGAN JORGE RAUL</t>
  </si>
  <si>
    <t>VAZQUEZ MARCELO DAVID</t>
  </si>
  <si>
    <t>LENCINA ALEJANDRO</t>
  </si>
  <si>
    <t>VOGT OSCAR ENRIQUE (H)</t>
  </si>
  <si>
    <t>VOGT GERMAN</t>
  </si>
  <si>
    <t>CORREA AGUSTIN JOSE</t>
  </si>
  <si>
    <t>DOS SANTOS SANTIAGO</t>
  </si>
  <si>
    <t>LETTIERI DAVID</t>
  </si>
  <si>
    <t>MINASSO AGUSTIN</t>
  </si>
  <si>
    <t>PEREZ MAURICIO FERNANDO</t>
  </si>
  <si>
    <t>MAYEREAUX LUIS ERNESTO</t>
  </si>
  <si>
    <t>PORTINARI EDUARDO JOSE</t>
  </si>
  <si>
    <t>ZAMORA ISMAEL A</t>
  </si>
  <si>
    <t>URRUTIBEHETY MARTIN</t>
  </si>
  <si>
    <t>OVIEDO BAZAN JOSE ANGEL</t>
  </si>
  <si>
    <t>PORTIS ORLANDO OSCAR</t>
  </si>
  <si>
    <t>PREDIGER SEBASTIAN</t>
  </si>
  <si>
    <t>PLORUTTI ROBERTO MARTIN</t>
  </si>
  <si>
    <t>WILSON CARLOS</t>
  </si>
  <si>
    <t>RODRIGUEZ FERNANDO</t>
  </si>
  <si>
    <t>BATTISTESSA JOAQUIN ENRIQUE</t>
  </si>
  <si>
    <t>OLDONI NESTOR ANDRES</t>
  </si>
  <si>
    <t>BELMARTINO FACUNDO IGNACIO</t>
  </si>
  <si>
    <t>FALCONE FACUNDO</t>
  </si>
  <si>
    <t>GCD</t>
  </si>
  <si>
    <t>GCHCC</t>
  </si>
  <si>
    <t>MDPGC</t>
  </si>
  <si>
    <t>SPGC</t>
  </si>
  <si>
    <t>CMDP</t>
  </si>
  <si>
    <t>STGC</t>
  </si>
  <si>
    <t>WILSON CARLOS FEDERICO</t>
  </si>
  <si>
    <t>TGC</t>
  </si>
  <si>
    <t>VGGC</t>
  </si>
  <si>
    <t>LENCINA ALEJANDRO MIGUEL</t>
  </si>
  <si>
    <t>PREDIGER SEBASTIAN JAVIER</t>
  </si>
  <si>
    <t>KETELHOHN MARIA DAMIANA</t>
  </si>
  <si>
    <t>GOLF CLUB DOLORES</t>
  </si>
  <si>
    <t>DOMINGO 10 DE NOVIEMBRE DE 2024</t>
  </si>
  <si>
    <t xml:space="preserve">SAAVEDRA LUIS </t>
  </si>
  <si>
    <t>CEBOLLERO FRANCISCO IGNACIO</t>
  </si>
  <si>
    <t>CALABRO ALEJANDRO</t>
  </si>
  <si>
    <t>RAMOS LUIS ESTEBAN</t>
  </si>
  <si>
    <t>SARASOLA MAURICIO</t>
  </si>
  <si>
    <t>LARRABURU CEFERINO</t>
  </si>
  <si>
    <t>GOLF CHASCOMUS</t>
  </si>
  <si>
    <t>COUNTRY CLUB</t>
  </si>
  <si>
    <t>STAMPONE MAURO</t>
  </si>
  <si>
    <t>CORREA PEDRO DANIEL</t>
  </si>
  <si>
    <t>FERRARI LUIS MARIA</t>
  </si>
  <si>
    <t>P</t>
  </si>
  <si>
    <t>T</t>
  </si>
  <si>
    <t>OLDONI</t>
  </si>
  <si>
    <t>RODRIGUEZ</t>
  </si>
  <si>
    <t>LPSA</t>
  </si>
  <si>
    <t>NGC</t>
  </si>
  <si>
    <t>LARRABURU NORBERTO CEFERINO</t>
  </si>
  <si>
    <t>SAAVEDRA LUIS ALBERTO</t>
  </si>
  <si>
    <t>FOURQUET GASTON HORACIO</t>
  </si>
  <si>
    <t>SARASOLA JOSE MAURICIO</t>
  </si>
  <si>
    <t>CG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</si>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</sst>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FF0000"/>
      <name val="Arial"/>
      <family val="2"/>
    </font>
    <font>
      <b/>
      <sz val="15"/>
      <color rgb="FF008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25" fillId="6" borderId="19" xfId="0" applyNumberFormat="1" applyFont="1" applyFill="1" applyBorder="1"/>
    <xf numFmtId="0" fontId="15" fillId="0" borderId="0" xfId="0" applyFont="1"/>
    <xf numFmtId="0" fontId="3" fillId="0" borderId="1" xfId="0" quotePrefix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28" fillId="0" borderId="0" xfId="0" applyFont="1"/>
    <xf numFmtId="0" fontId="29" fillId="0" borderId="19" xfId="0" applyFont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8" fillId="0" borderId="19" xfId="0" applyFont="1" applyBorder="1"/>
    <xf numFmtId="0" fontId="28" fillId="7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9" xfId="0" applyFont="1" applyBorder="1"/>
    <xf numFmtId="0" fontId="40" fillId="0" borderId="26" xfId="0" applyFont="1" applyBorder="1"/>
    <xf numFmtId="0" fontId="40" fillId="0" borderId="27" xfId="0" applyFont="1" applyBorder="1"/>
    <xf numFmtId="0" fontId="40" fillId="0" borderId="28" xfId="0" applyFont="1" applyBorder="1"/>
    <xf numFmtId="0" fontId="41" fillId="13" borderId="1" xfId="0" applyFont="1" applyFill="1" applyBorder="1" applyAlignment="1">
      <alignment horizontal="center"/>
    </xf>
    <xf numFmtId="0" fontId="40" fillId="0" borderId="32" xfId="0" applyFont="1" applyBorder="1"/>
    <xf numFmtId="0" fontId="40" fillId="0" borderId="33" xfId="0" applyFont="1" applyBorder="1"/>
    <xf numFmtId="0" fontId="40" fillId="0" borderId="34" xfId="0" applyFont="1" applyBorder="1"/>
    <xf numFmtId="0" fontId="40" fillId="0" borderId="14" xfId="0" applyFont="1" applyBorder="1"/>
    <xf numFmtId="0" fontId="40" fillId="0" borderId="15" xfId="0" applyFont="1" applyBorder="1"/>
    <xf numFmtId="0" fontId="5" fillId="0" borderId="14" xfId="0" applyFont="1" applyBorder="1"/>
    <xf numFmtId="166" fontId="21" fillId="0" borderId="7" xfId="1" applyNumberFormat="1" applyFont="1" applyBorder="1" applyAlignment="1">
      <alignment horizontal="center"/>
    </xf>
    <xf numFmtId="166" fontId="22" fillId="0" borderId="7" xfId="1" applyNumberFormat="1" applyFont="1" applyBorder="1" applyAlignment="1">
      <alignment horizontal="center"/>
    </xf>
    <xf numFmtId="166" fontId="23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24" fillId="0" borderId="9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0" fontId="41" fillId="14" borderId="1" xfId="0" applyFont="1" applyFill="1" applyBorder="1" applyAlignment="1">
      <alignment horizontal="center"/>
    </xf>
    <xf numFmtId="166" fontId="24" fillId="0" borderId="9" xfId="1" quotePrefix="1" applyNumberFormat="1" applyFont="1" applyBorder="1" applyAlignment="1">
      <alignment horizontal="center"/>
    </xf>
    <xf numFmtId="0" fontId="5" fillId="0" borderId="15" xfId="0" applyFont="1" applyBorder="1"/>
    <xf numFmtId="166" fontId="21" fillId="0" borderId="10" xfId="1" applyNumberFormat="1" applyFont="1" applyBorder="1" applyAlignment="1">
      <alignment horizontal="center"/>
    </xf>
    <xf numFmtId="166" fontId="22" fillId="0" borderId="10" xfId="1" applyNumberFormat="1" applyFont="1" applyBorder="1" applyAlignment="1">
      <alignment horizontal="center"/>
    </xf>
    <xf numFmtId="166" fontId="23" fillId="0" borderId="10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166" fontId="24" fillId="0" borderId="12" xfId="1" quotePrefix="1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0" fontId="38" fillId="0" borderId="35" xfId="0" applyNumberFormat="1" applyFont="1" applyBorder="1" applyAlignment="1">
      <alignment horizontal="center"/>
    </xf>
    <xf numFmtId="20" fontId="38" fillId="0" borderId="16" xfId="0" applyNumberFormat="1" applyFont="1" applyBorder="1" applyAlignment="1">
      <alignment horizontal="center"/>
    </xf>
    <xf numFmtId="20" fontId="38" fillId="0" borderId="31" xfId="0" applyNumberFormat="1" applyFont="1" applyBorder="1" applyAlignment="1">
      <alignment horizontal="center"/>
    </xf>
    <xf numFmtId="0" fontId="39" fillId="0" borderId="26" xfId="0" applyFont="1" applyBorder="1"/>
    <xf numFmtId="0" fontId="28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9" fillId="0" borderId="27" xfId="0" applyFont="1" applyBorder="1"/>
    <xf numFmtId="0" fontId="39" fillId="0" borderId="28" xfId="0" applyFont="1" applyBorder="1"/>
    <xf numFmtId="20" fontId="38" fillId="0" borderId="40" xfId="0" applyNumberFormat="1" applyFont="1" applyBorder="1" applyAlignment="1">
      <alignment horizontal="center"/>
    </xf>
    <xf numFmtId="0" fontId="39" fillId="0" borderId="14" xfId="0" applyFont="1" applyBorder="1"/>
    <xf numFmtId="0" fontId="39" fillId="0" borderId="19" xfId="0" applyFont="1" applyBorder="1"/>
    <xf numFmtId="20" fontId="38" fillId="0" borderId="41" xfId="0" applyNumberFormat="1" applyFont="1" applyBorder="1" applyAlignment="1">
      <alignment horizontal="center"/>
    </xf>
    <xf numFmtId="0" fontId="43" fillId="5" borderId="14" xfId="0" applyFont="1" applyFill="1" applyBorder="1"/>
    <xf numFmtId="0" fontId="43" fillId="5" borderId="19" xfId="0" applyFont="1" applyFill="1" applyBorder="1"/>
    <xf numFmtId="0" fontId="26" fillId="5" borderId="14" xfId="0" applyFont="1" applyFill="1" applyBorder="1"/>
    <xf numFmtId="166" fontId="23" fillId="0" borderId="7" xfId="1" quotePrefix="1" applyNumberFormat="1" applyFont="1" applyBorder="1" applyAlignment="1">
      <alignment horizontal="center"/>
    </xf>
    <xf numFmtId="166" fontId="22" fillId="0" borderId="7" xfId="1" quotePrefix="1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6" fontId="44" fillId="5" borderId="9" xfId="1" applyNumberFormat="1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166" fontId="23" fillId="0" borderId="10" xfId="1" quotePrefix="1" applyNumberFormat="1" applyFont="1" applyBorder="1" applyAlignment="1">
      <alignment horizontal="center"/>
    </xf>
    <xf numFmtId="166" fontId="22" fillId="0" borderId="10" xfId="1" quotePrefix="1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43" fillId="0" borderId="19" xfId="0" applyFont="1" applyFill="1" applyBorder="1"/>
    <xf numFmtId="0" fontId="43" fillId="0" borderId="26" xfId="0" applyFont="1" applyFill="1" applyBorder="1"/>
    <xf numFmtId="0" fontId="3" fillId="0" borderId="0" xfId="0" applyFont="1" applyAlignment="1">
      <alignment horizontal="center"/>
    </xf>
    <xf numFmtId="20" fontId="38" fillId="5" borderId="35" xfId="0" applyNumberFormat="1" applyFont="1" applyFill="1" applyBorder="1" applyAlignment="1">
      <alignment horizontal="center"/>
    </xf>
    <xf numFmtId="20" fontId="38" fillId="5" borderId="16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42" fillId="12" borderId="38" xfId="0" applyFont="1" applyFill="1" applyBorder="1" applyAlignment="1">
      <alignment horizontal="center"/>
    </xf>
    <xf numFmtId="0" fontId="42" fillId="12" borderId="29" xfId="0" applyFont="1" applyFill="1" applyBorder="1" applyAlignment="1">
      <alignment horizontal="center"/>
    </xf>
    <xf numFmtId="0" fontId="42" fillId="12" borderId="3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3" fillId="11" borderId="23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33" fillId="11" borderId="18" xfId="0" applyFont="1" applyFill="1" applyBorder="1" applyAlignment="1">
      <alignment horizontal="center"/>
    </xf>
    <xf numFmtId="0" fontId="37" fillId="12" borderId="2" xfId="0" applyFont="1" applyFill="1" applyBorder="1" applyAlignment="1">
      <alignment horizontal="center"/>
    </xf>
    <xf numFmtId="0" fontId="37" fillId="12" borderId="36" xfId="0" applyFont="1" applyFill="1" applyBorder="1" applyAlignment="1">
      <alignment horizontal="center"/>
    </xf>
    <xf numFmtId="0" fontId="37" fillId="12" borderId="3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zoomScale="70" zoomScaleNormal="70" workbookViewId="0">
      <selection sqref="A1:H1"/>
    </sheetView>
  </sheetViews>
  <sheetFormatPr baseColWidth="10" defaultRowHeight="18.75"/>
  <cols>
    <col min="1" max="1" width="27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13" style="35" customWidth="1"/>
    <col min="11" max="11" width="11.42578125" style="27"/>
    <col min="12" max="16384" width="11.42578125" style="1"/>
  </cols>
  <sheetData>
    <row r="1" spans="1:21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21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35" t="s">
        <v>85</v>
      </c>
      <c r="B4" s="135"/>
      <c r="C4" s="135"/>
      <c r="D4" s="135"/>
      <c r="E4" s="135"/>
      <c r="F4" s="135"/>
      <c r="G4" s="135"/>
      <c r="H4" s="135"/>
      <c r="I4" s="1"/>
    </row>
    <row r="5" spans="1:21" ht="25.5">
      <c r="A5" s="135" t="s">
        <v>86</v>
      </c>
      <c r="B5" s="135"/>
      <c r="C5" s="135"/>
      <c r="D5" s="135"/>
      <c r="E5" s="135"/>
      <c r="F5" s="135"/>
      <c r="G5" s="135"/>
      <c r="H5" s="135"/>
      <c r="I5" s="1"/>
    </row>
    <row r="6" spans="1:21" ht="26.25">
      <c r="A6" s="136" t="s">
        <v>87</v>
      </c>
      <c r="B6" s="136"/>
      <c r="C6" s="136"/>
      <c r="D6" s="136"/>
      <c r="E6" s="136"/>
      <c r="F6" s="136"/>
      <c r="G6" s="136"/>
      <c r="H6" s="136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37" t="s">
        <v>20</v>
      </c>
      <c r="B8" s="137"/>
      <c r="C8" s="137"/>
      <c r="D8" s="137"/>
      <c r="E8" s="137"/>
      <c r="F8" s="137"/>
      <c r="G8" s="137"/>
      <c r="H8" s="137"/>
      <c r="I8" s="1"/>
    </row>
    <row r="9" spans="1:21" ht="19.5">
      <c r="A9" s="138" t="s">
        <v>63</v>
      </c>
      <c r="B9" s="138"/>
      <c r="C9" s="138"/>
      <c r="D9" s="138"/>
      <c r="E9" s="138"/>
      <c r="F9" s="138"/>
      <c r="G9" s="138"/>
      <c r="H9" s="138"/>
      <c r="I9" s="1"/>
    </row>
    <row r="10" spans="1:21" ht="20.25" thickBot="1">
      <c r="A10" s="139"/>
      <c r="B10" s="139"/>
      <c r="C10" s="139"/>
      <c r="D10" s="139"/>
      <c r="E10" s="139"/>
      <c r="F10" s="139"/>
      <c r="G10" s="139"/>
      <c r="H10" s="139"/>
      <c r="I10" s="1"/>
    </row>
    <row r="11" spans="1:21" ht="20.25" thickBot="1">
      <c r="A11" s="131" t="s">
        <v>14</v>
      </c>
      <c r="B11" s="132"/>
      <c r="C11" s="132"/>
      <c r="D11" s="132"/>
      <c r="E11" s="132"/>
      <c r="F11" s="132"/>
      <c r="G11" s="132"/>
      <c r="H11" s="133"/>
      <c r="I11" s="1"/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0" t="s">
        <v>22</v>
      </c>
      <c r="J12" s="35"/>
      <c r="K12" s="41" t="s">
        <v>23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84" t="s">
        <v>57</v>
      </c>
      <c r="B13" s="85" t="s">
        <v>147</v>
      </c>
      <c r="C13" s="86">
        <v>5.9</v>
      </c>
      <c r="D13" s="87">
        <v>5</v>
      </c>
      <c r="E13" s="86">
        <v>37</v>
      </c>
      <c r="F13" s="86">
        <v>34</v>
      </c>
      <c r="G13" s="88">
        <f t="shared" ref="G13:G30" si="0">SUM(E13+F13)</f>
        <v>71</v>
      </c>
      <c r="H13" s="121">
        <f t="shared" ref="H13:H30" si="1">(G13-D13)</f>
        <v>66</v>
      </c>
      <c r="I13" s="91">
        <v>28522</v>
      </c>
      <c r="J13" s="56" t="s">
        <v>18</v>
      </c>
      <c r="K13" s="42">
        <f t="shared" ref="K13:K30" si="2">(F13-D13*0.5)</f>
        <v>31.5</v>
      </c>
    </row>
    <row r="14" spans="1:21" ht="20.25" thickBot="1">
      <c r="A14" s="84" t="s">
        <v>171</v>
      </c>
      <c r="B14" s="85" t="s">
        <v>147</v>
      </c>
      <c r="C14" s="86">
        <v>5.0999999999999996</v>
      </c>
      <c r="D14" s="87">
        <v>4</v>
      </c>
      <c r="E14" s="86">
        <v>39</v>
      </c>
      <c r="F14" s="86">
        <v>37</v>
      </c>
      <c r="G14" s="88">
        <f t="shared" si="0"/>
        <v>76</v>
      </c>
      <c r="H14" s="121">
        <f t="shared" si="1"/>
        <v>72</v>
      </c>
      <c r="I14" s="91">
        <v>20469</v>
      </c>
      <c r="J14" s="56" t="s">
        <v>19</v>
      </c>
      <c r="K14" s="122">
        <f t="shared" si="2"/>
        <v>35</v>
      </c>
    </row>
    <row r="15" spans="1:21" ht="20.25" thickBot="1">
      <c r="A15" s="84" t="s">
        <v>154</v>
      </c>
      <c r="B15" s="85" t="s">
        <v>140</v>
      </c>
      <c r="C15" s="86">
        <v>-1.8</v>
      </c>
      <c r="D15" s="87">
        <v>-3</v>
      </c>
      <c r="E15" s="86">
        <v>34</v>
      </c>
      <c r="F15" s="86">
        <v>35</v>
      </c>
      <c r="G15" s="101">
        <f t="shared" si="0"/>
        <v>69</v>
      </c>
      <c r="H15" s="89">
        <f t="shared" si="1"/>
        <v>72</v>
      </c>
      <c r="I15" s="91">
        <v>33685</v>
      </c>
      <c r="J15" s="56" t="s">
        <v>27</v>
      </c>
      <c r="K15" s="122">
        <f t="shared" si="2"/>
        <v>36.5</v>
      </c>
    </row>
    <row r="16" spans="1:21">
      <c r="A16" s="84" t="s">
        <v>44</v>
      </c>
      <c r="B16" s="85" t="s">
        <v>147</v>
      </c>
      <c r="C16" s="86">
        <v>3.9</v>
      </c>
      <c r="D16" s="87">
        <v>3</v>
      </c>
      <c r="E16" s="86">
        <v>38</v>
      </c>
      <c r="F16" s="86">
        <v>40</v>
      </c>
      <c r="G16" s="88">
        <f t="shared" si="0"/>
        <v>78</v>
      </c>
      <c r="H16" s="89">
        <f t="shared" si="1"/>
        <v>75</v>
      </c>
      <c r="I16" s="91">
        <v>29151</v>
      </c>
      <c r="K16" s="42">
        <f t="shared" si="2"/>
        <v>38.5</v>
      </c>
    </row>
    <row r="17" spans="1:11">
      <c r="A17" s="84" t="s">
        <v>78</v>
      </c>
      <c r="B17" s="85" t="s">
        <v>140</v>
      </c>
      <c r="C17" s="86">
        <v>4.7</v>
      </c>
      <c r="D17" s="87">
        <v>4</v>
      </c>
      <c r="E17" s="86">
        <v>38</v>
      </c>
      <c r="F17" s="86">
        <v>41</v>
      </c>
      <c r="G17" s="88">
        <f t="shared" si="0"/>
        <v>79</v>
      </c>
      <c r="H17" s="89">
        <f t="shared" si="1"/>
        <v>75</v>
      </c>
      <c r="I17" s="91">
        <v>25972</v>
      </c>
      <c r="K17" s="42">
        <f t="shared" ref="K17" si="3">(F17-D17*0.5)</f>
        <v>39</v>
      </c>
    </row>
    <row r="18" spans="1:11">
      <c r="A18" s="84" t="s">
        <v>43</v>
      </c>
      <c r="B18" s="85" t="s">
        <v>142</v>
      </c>
      <c r="C18" s="86">
        <v>0.2</v>
      </c>
      <c r="D18" s="87">
        <v>-1</v>
      </c>
      <c r="E18" s="86">
        <v>37</v>
      </c>
      <c r="F18" s="86">
        <v>38</v>
      </c>
      <c r="G18" s="88">
        <f t="shared" si="0"/>
        <v>75</v>
      </c>
      <c r="H18" s="89">
        <f t="shared" si="1"/>
        <v>76</v>
      </c>
      <c r="I18" s="91">
        <v>27313</v>
      </c>
      <c r="K18" s="42">
        <f t="shared" si="2"/>
        <v>38.5</v>
      </c>
    </row>
    <row r="19" spans="1:11">
      <c r="A19" s="84" t="s">
        <v>74</v>
      </c>
      <c r="B19" s="85" t="s">
        <v>139</v>
      </c>
      <c r="C19" s="86">
        <v>7.7</v>
      </c>
      <c r="D19" s="87">
        <v>7</v>
      </c>
      <c r="E19" s="86">
        <v>40</v>
      </c>
      <c r="F19" s="86">
        <v>43</v>
      </c>
      <c r="G19" s="88">
        <f t="shared" si="0"/>
        <v>83</v>
      </c>
      <c r="H19" s="89">
        <f t="shared" si="1"/>
        <v>76</v>
      </c>
      <c r="I19" s="91">
        <v>30391</v>
      </c>
      <c r="K19" s="42">
        <f t="shared" si="2"/>
        <v>39.5</v>
      </c>
    </row>
    <row r="20" spans="1:11">
      <c r="A20" s="84" t="s">
        <v>39</v>
      </c>
      <c r="B20" s="85" t="s">
        <v>168</v>
      </c>
      <c r="C20" s="86">
        <v>-1</v>
      </c>
      <c r="D20" s="87">
        <v>-3</v>
      </c>
      <c r="E20" s="86">
        <v>38</v>
      </c>
      <c r="F20" s="86">
        <v>36</v>
      </c>
      <c r="G20" s="88">
        <f t="shared" si="0"/>
        <v>74</v>
      </c>
      <c r="H20" s="89">
        <f t="shared" si="1"/>
        <v>77</v>
      </c>
      <c r="I20" s="91">
        <v>34117</v>
      </c>
      <c r="K20" s="42">
        <f t="shared" si="2"/>
        <v>37.5</v>
      </c>
    </row>
    <row r="21" spans="1:11">
      <c r="A21" s="84" t="s">
        <v>172</v>
      </c>
      <c r="B21" s="85" t="s">
        <v>139</v>
      </c>
      <c r="C21" s="86">
        <v>6.4</v>
      </c>
      <c r="D21" s="87">
        <v>6</v>
      </c>
      <c r="E21" s="86">
        <v>43</v>
      </c>
      <c r="F21" s="86">
        <v>40</v>
      </c>
      <c r="G21" s="88">
        <f t="shared" si="0"/>
        <v>83</v>
      </c>
      <c r="H21" s="89">
        <f t="shared" si="1"/>
        <v>77</v>
      </c>
      <c r="I21" s="91">
        <v>28067</v>
      </c>
      <c r="K21" s="42">
        <f t="shared" si="2"/>
        <v>37</v>
      </c>
    </row>
    <row r="22" spans="1:11">
      <c r="A22" s="84" t="s">
        <v>40</v>
      </c>
      <c r="B22" s="85" t="s">
        <v>147</v>
      </c>
      <c r="C22" s="86">
        <v>1.6</v>
      </c>
      <c r="D22" s="87">
        <v>0</v>
      </c>
      <c r="E22" s="86">
        <v>41</v>
      </c>
      <c r="F22" s="86">
        <v>38</v>
      </c>
      <c r="G22" s="88">
        <f t="shared" si="0"/>
        <v>79</v>
      </c>
      <c r="H22" s="89">
        <f t="shared" si="1"/>
        <v>79</v>
      </c>
      <c r="I22" s="91">
        <v>25144</v>
      </c>
      <c r="K22" s="42">
        <f t="shared" si="2"/>
        <v>38</v>
      </c>
    </row>
    <row r="23" spans="1:11">
      <c r="A23" s="84" t="s">
        <v>41</v>
      </c>
      <c r="B23" s="85" t="s">
        <v>141</v>
      </c>
      <c r="C23" s="86">
        <v>0.7</v>
      </c>
      <c r="D23" s="87">
        <v>-1</v>
      </c>
      <c r="E23" s="86">
        <v>39</v>
      </c>
      <c r="F23" s="86">
        <v>39</v>
      </c>
      <c r="G23" s="88">
        <f t="shared" si="0"/>
        <v>78</v>
      </c>
      <c r="H23" s="89">
        <f t="shared" si="1"/>
        <v>79</v>
      </c>
      <c r="I23" s="91">
        <v>26222</v>
      </c>
      <c r="K23" s="42">
        <f t="shared" si="2"/>
        <v>39.5</v>
      </c>
    </row>
    <row r="24" spans="1:11">
      <c r="A24" s="84" t="s">
        <v>77</v>
      </c>
      <c r="B24" s="85" t="s">
        <v>140</v>
      </c>
      <c r="C24" s="86">
        <v>4.5</v>
      </c>
      <c r="D24" s="87">
        <v>4</v>
      </c>
      <c r="E24" s="86">
        <v>38</v>
      </c>
      <c r="F24" s="86">
        <v>45</v>
      </c>
      <c r="G24" s="88">
        <f t="shared" si="0"/>
        <v>83</v>
      </c>
      <c r="H24" s="89">
        <f t="shared" si="1"/>
        <v>79</v>
      </c>
      <c r="I24" s="91">
        <v>22466</v>
      </c>
      <c r="K24" s="42">
        <f t="shared" si="2"/>
        <v>43</v>
      </c>
    </row>
    <row r="25" spans="1:11">
      <c r="A25" s="84" t="s">
        <v>42</v>
      </c>
      <c r="B25" s="85" t="s">
        <v>169</v>
      </c>
      <c r="C25" s="86">
        <v>-0.6</v>
      </c>
      <c r="D25" s="87">
        <v>-2</v>
      </c>
      <c r="E25" s="86">
        <v>39</v>
      </c>
      <c r="F25" s="86">
        <v>39</v>
      </c>
      <c r="G25" s="88">
        <f>SUM(E25+F25)</f>
        <v>78</v>
      </c>
      <c r="H25" s="89">
        <f>(G25-D25)</f>
        <v>80</v>
      </c>
      <c r="I25" s="91">
        <v>29431</v>
      </c>
      <c r="K25" s="42">
        <f t="shared" si="2"/>
        <v>40</v>
      </c>
    </row>
    <row r="26" spans="1:11">
      <c r="A26" s="84" t="s">
        <v>155</v>
      </c>
      <c r="B26" s="85" t="s">
        <v>140</v>
      </c>
      <c r="C26" s="86">
        <v>2.1</v>
      </c>
      <c r="D26" s="87">
        <v>1</v>
      </c>
      <c r="E26" s="86">
        <v>39</v>
      </c>
      <c r="F26" s="86">
        <v>42</v>
      </c>
      <c r="G26" s="88">
        <f>SUM(E26+F26)</f>
        <v>81</v>
      </c>
      <c r="H26" s="89">
        <f>(G26-D26)</f>
        <v>80</v>
      </c>
      <c r="I26" s="91">
        <v>27435</v>
      </c>
      <c r="K26" s="42">
        <f t="shared" si="2"/>
        <v>41.5</v>
      </c>
    </row>
    <row r="27" spans="1:11">
      <c r="A27" s="84" t="s">
        <v>156</v>
      </c>
      <c r="B27" s="85" t="s">
        <v>139</v>
      </c>
      <c r="C27" s="86">
        <v>7.8</v>
      </c>
      <c r="D27" s="87">
        <v>7</v>
      </c>
      <c r="E27" s="86">
        <v>44</v>
      </c>
      <c r="F27" s="86">
        <v>44</v>
      </c>
      <c r="G27" s="88">
        <f>SUM(E27+F27)</f>
        <v>88</v>
      </c>
      <c r="H27" s="89">
        <f>(G27-D27)</f>
        <v>81</v>
      </c>
      <c r="I27" s="91">
        <v>26079</v>
      </c>
      <c r="K27" s="42">
        <f t="shared" si="2"/>
        <v>40.5</v>
      </c>
    </row>
    <row r="28" spans="1:11">
      <c r="A28" s="84" t="s">
        <v>170</v>
      </c>
      <c r="B28" s="85" t="s">
        <v>139</v>
      </c>
      <c r="C28" s="86">
        <v>4.4000000000000004</v>
      </c>
      <c r="D28" s="87">
        <v>3</v>
      </c>
      <c r="E28" s="86">
        <v>42</v>
      </c>
      <c r="F28" s="86">
        <v>43</v>
      </c>
      <c r="G28" s="88">
        <f t="shared" si="0"/>
        <v>85</v>
      </c>
      <c r="H28" s="89">
        <f t="shared" si="1"/>
        <v>82</v>
      </c>
      <c r="I28" s="91">
        <v>26705</v>
      </c>
      <c r="K28" s="42">
        <f t="shared" si="2"/>
        <v>41.5</v>
      </c>
    </row>
    <row r="29" spans="1:11">
      <c r="A29" s="84" t="s">
        <v>173</v>
      </c>
      <c r="B29" s="85" t="s">
        <v>139</v>
      </c>
      <c r="C29" s="86">
        <v>9.3000000000000007</v>
      </c>
      <c r="D29" s="87">
        <v>9</v>
      </c>
      <c r="E29" s="86">
        <v>46</v>
      </c>
      <c r="F29" s="86">
        <v>45</v>
      </c>
      <c r="G29" s="88">
        <f t="shared" si="0"/>
        <v>91</v>
      </c>
      <c r="H29" s="89">
        <f t="shared" si="1"/>
        <v>82</v>
      </c>
      <c r="I29" s="91">
        <v>28131</v>
      </c>
      <c r="K29" s="42">
        <f t="shared" si="2"/>
        <v>40.5</v>
      </c>
    </row>
    <row r="30" spans="1:11">
      <c r="A30" s="84" t="s">
        <v>62</v>
      </c>
      <c r="B30" s="85" t="s">
        <v>147</v>
      </c>
      <c r="C30" s="86">
        <v>7.4</v>
      </c>
      <c r="D30" s="87">
        <v>7</v>
      </c>
      <c r="E30" s="86">
        <v>43</v>
      </c>
      <c r="F30" s="86">
        <v>48</v>
      </c>
      <c r="G30" s="88">
        <f t="shared" si="0"/>
        <v>91</v>
      </c>
      <c r="H30" s="89">
        <f t="shared" si="1"/>
        <v>84</v>
      </c>
      <c r="I30" s="91">
        <v>30789</v>
      </c>
      <c r="K30" s="42">
        <f t="shared" si="2"/>
        <v>44.5</v>
      </c>
    </row>
    <row r="31" spans="1:11" ht="19.5" thickBot="1">
      <c r="A31" s="94" t="s">
        <v>72</v>
      </c>
      <c r="B31" s="95" t="s">
        <v>147</v>
      </c>
      <c r="C31" s="96">
        <v>6.3</v>
      </c>
      <c r="D31" s="97" t="s">
        <v>5</v>
      </c>
      <c r="E31" s="96" t="s">
        <v>164</v>
      </c>
      <c r="F31" s="96" t="s">
        <v>165</v>
      </c>
      <c r="G31" s="125" t="s">
        <v>9</v>
      </c>
      <c r="H31" s="100" t="s">
        <v>9</v>
      </c>
      <c r="I31" s="99">
        <v>20544</v>
      </c>
      <c r="K31" s="1"/>
    </row>
    <row r="32" spans="1:11">
      <c r="A32" s="1"/>
      <c r="B32" s="1"/>
      <c r="C32" s="1"/>
      <c r="D32" s="2"/>
      <c r="E32" s="2"/>
      <c r="F32" s="2"/>
      <c r="G32" s="2"/>
      <c r="H32" s="2"/>
      <c r="K32" s="1"/>
    </row>
    <row r="33" spans="1:11">
      <c r="A33" s="1"/>
      <c r="B33" s="1"/>
      <c r="C33" s="1"/>
      <c r="D33" s="2"/>
      <c r="E33" s="2"/>
      <c r="F33" s="2"/>
      <c r="G33" s="2"/>
      <c r="H33" s="2"/>
      <c r="K33" s="1"/>
    </row>
  </sheetData>
  <sortState xmlns:xlrd2="http://schemas.microsoft.com/office/spreadsheetml/2017/richdata2" ref="A25:I26">
    <sortCondition ref="H25:H26"/>
    <sortCondition ref="F25:F26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9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2" width="11.42578125" style="1"/>
    <col min="13" max="13" width="12.5703125" style="1" customWidth="1"/>
    <col min="14" max="14" width="6.7109375" style="1" customWidth="1"/>
    <col min="15" max="23" width="3" style="1" customWidth="1"/>
    <col min="24" max="24" width="3.42578125" style="1" customWidth="1"/>
    <col min="25" max="33" width="4.28515625" style="1" customWidth="1"/>
    <col min="34" max="35" width="3.42578125" style="1" customWidth="1"/>
    <col min="36" max="38" width="11.140625" style="1" customWidth="1"/>
    <col min="39" max="39" width="2.85546875" style="1" customWidth="1"/>
    <col min="40" max="16384" width="11.42578125" style="1"/>
  </cols>
  <sheetData>
    <row r="1" spans="1:39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39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35" t="str">
        <f>'CAB Hasta 9,9'!A4:H4</f>
        <v>GOLF CLUB</v>
      </c>
      <c r="B4" s="135"/>
      <c r="C4" s="135"/>
      <c r="D4" s="135"/>
      <c r="E4" s="135"/>
      <c r="F4" s="135"/>
      <c r="G4" s="135"/>
      <c r="H4" s="135"/>
      <c r="I4" s="1"/>
    </row>
    <row r="5" spans="1:39" ht="25.5">
      <c r="A5" s="135" t="str">
        <f>'CAB Hasta 9,9'!A5:H5</f>
        <v>DOLORES</v>
      </c>
      <c r="B5" s="135"/>
      <c r="C5" s="135"/>
      <c r="D5" s="135"/>
      <c r="E5" s="135"/>
      <c r="F5" s="135"/>
      <c r="G5" s="135"/>
      <c r="H5" s="135"/>
      <c r="I5" s="1"/>
    </row>
    <row r="6" spans="1:39" ht="26.25">
      <c r="A6" s="143" t="str">
        <f>'CAB Hasta 9,9'!A6:H6</f>
        <v>9° FECHA DEL RANKING DE MAYORES</v>
      </c>
      <c r="B6" s="143"/>
      <c r="C6" s="143"/>
      <c r="D6" s="143"/>
      <c r="E6" s="143"/>
      <c r="F6" s="143"/>
      <c r="G6" s="143"/>
      <c r="H6" s="143"/>
      <c r="I6" s="1"/>
    </row>
    <row r="7" spans="1:39" ht="20.25">
      <c r="A7" s="6"/>
      <c r="B7" s="6"/>
      <c r="C7" s="33"/>
      <c r="D7" s="6"/>
      <c r="E7" s="6"/>
      <c r="F7" s="6"/>
      <c r="G7" s="6"/>
      <c r="H7" s="6"/>
      <c r="I7" s="1"/>
    </row>
    <row r="8" spans="1:39" ht="19.5">
      <c r="A8" s="137" t="str">
        <f>'CAB Hasta 9,9'!A8:H8</f>
        <v>DOS VUELTAS DE 9 HOYOS MEDAL PLAY</v>
      </c>
      <c r="B8" s="137"/>
      <c r="C8" s="137"/>
      <c r="D8" s="137"/>
      <c r="E8" s="137"/>
      <c r="F8" s="137"/>
      <c r="G8" s="137"/>
      <c r="H8" s="137"/>
      <c r="I8" s="1"/>
    </row>
    <row r="9" spans="1:39" ht="19.5">
      <c r="A9" s="138" t="str">
        <f>'CAB Hasta 9,9'!A9:H9</f>
        <v>SABADO 09 Y DOMINGO 10 DE NOVIEMBRE DE 2024</v>
      </c>
      <c r="B9" s="138"/>
      <c r="C9" s="138"/>
      <c r="D9" s="138"/>
      <c r="E9" s="138"/>
      <c r="F9" s="138"/>
      <c r="G9" s="138"/>
      <c r="H9" s="138"/>
      <c r="I9" s="1"/>
    </row>
    <row r="10" spans="1:39" ht="21" thickBot="1">
      <c r="A10" s="6"/>
      <c r="B10" s="6"/>
      <c r="C10" s="33"/>
      <c r="D10" s="6"/>
      <c r="E10" s="6"/>
      <c r="F10" s="6"/>
      <c r="G10" s="6"/>
      <c r="H10" s="6"/>
      <c r="I10" s="1"/>
    </row>
    <row r="11" spans="1:39" ht="20.25" thickBot="1">
      <c r="A11" s="131" t="s">
        <v>15</v>
      </c>
      <c r="B11" s="132"/>
      <c r="C11" s="132"/>
      <c r="D11" s="132"/>
      <c r="E11" s="132"/>
      <c r="F11" s="132"/>
      <c r="G11" s="132"/>
      <c r="H11" s="133"/>
      <c r="I11" s="1"/>
      <c r="M11" s="59"/>
      <c r="N11" s="59"/>
      <c r="O11" s="140" t="s">
        <v>34</v>
      </c>
      <c r="P11" s="141"/>
      <c r="Q11" s="141"/>
      <c r="R11" s="141"/>
      <c r="S11" s="141"/>
      <c r="T11" s="141"/>
      <c r="U11" s="141"/>
      <c r="V11" s="141"/>
      <c r="W11" s="142"/>
      <c r="X11" s="54"/>
      <c r="Y11" s="140" t="s">
        <v>34</v>
      </c>
      <c r="Z11" s="141"/>
      <c r="AA11" s="141"/>
      <c r="AB11" s="141"/>
      <c r="AC11" s="141"/>
      <c r="AD11" s="141"/>
      <c r="AE11" s="141"/>
      <c r="AF11" s="141"/>
      <c r="AG11" s="142"/>
      <c r="AH11" s="54"/>
      <c r="AI11" s="54"/>
      <c r="AJ11" s="54"/>
      <c r="AK11" s="54"/>
      <c r="AL11" s="54"/>
      <c r="AM11" s="54"/>
    </row>
    <row r="12" spans="1:39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0" t="s">
        <v>22</v>
      </c>
      <c r="J12" s="34"/>
      <c r="K12" s="41" t="s">
        <v>23</v>
      </c>
      <c r="M12" s="60" t="s">
        <v>0</v>
      </c>
      <c r="N12" s="60" t="s">
        <v>35</v>
      </c>
      <c r="O12" s="60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1" t="s">
        <v>2</v>
      </c>
      <c r="Y12" s="60">
        <v>10</v>
      </c>
      <c r="Z12" s="60">
        <v>11</v>
      </c>
      <c r="AA12" s="60">
        <v>12</v>
      </c>
      <c r="AB12" s="60">
        <v>13</v>
      </c>
      <c r="AC12" s="60">
        <v>14</v>
      </c>
      <c r="AD12" s="60">
        <v>15</v>
      </c>
      <c r="AE12" s="60">
        <v>16</v>
      </c>
      <c r="AF12" s="60">
        <v>17</v>
      </c>
      <c r="AG12" s="60">
        <v>18</v>
      </c>
      <c r="AH12" s="61" t="s">
        <v>3</v>
      </c>
      <c r="AI12" s="60" t="s">
        <v>4</v>
      </c>
      <c r="AJ12" s="60" t="s">
        <v>36</v>
      </c>
      <c r="AK12" s="60" t="s">
        <v>37</v>
      </c>
      <c r="AL12" s="60" t="s">
        <v>38</v>
      </c>
      <c r="AM12" s="54"/>
    </row>
    <row r="13" spans="1:39" ht="19.5" thickBot="1">
      <c r="A13" s="84" t="s">
        <v>134</v>
      </c>
      <c r="B13" s="85" t="s">
        <v>139</v>
      </c>
      <c r="C13" s="86">
        <v>14.6</v>
      </c>
      <c r="D13" s="118">
        <v>15</v>
      </c>
      <c r="E13" s="119">
        <v>43</v>
      </c>
      <c r="F13" s="119">
        <v>42</v>
      </c>
      <c r="G13" s="120">
        <f t="shared" ref="G13:G33" si="0">SUM(E13+F13)</f>
        <v>85</v>
      </c>
      <c r="H13" s="93">
        <f t="shared" ref="H13:H33" si="1">(G13-D13)</f>
        <v>70</v>
      </c>
      <c r="I13" s="91">
        <v>29431</v>
      </c>
      <c r="J13" s="56" t="s">
        <v>18</v>
      </c>
      <c r="K13" s="42">
        <f t="shared" ref="K13:K33" si="2">(F13-D13*0.5)</f>
        <v>34.5</v>
      </c>
      <c r="M13" s="62" t="s">
        <v>167</v>
      </c>
      <c r="N13" s="107">
        <v>15</v>
      </c>
      <c r="O13" s="107">
        <v>6</v>
      </c>
      <c r="P13" s="107">
        <v>4</v>
      </c>
      <c r="Q13" s="107">
        <v>4</v>
      </c>
      <c r="R13" s="107">
        <v>5</v>
      </c>
      <c r="S13" s="107">
        <v>5</v>
      </c>
      <c r="T13" s="107">
        <v>5</v>
      </c>
      <c r="U13" s="107">
        <v>4</v>
      </c>
      <c r="V13" s="107">
        <v>5</v>
      </c>
      <c r="W13" s="107">
        <v>5</v>
      </c>
      <c r="X13" s="63">
        <f>SUM(O13:W13)</f>
        <v>43</v>
      </c>
      <c r="Y13" s="107">
        <v>5</v>
      </c>
      <c r="Z13" s="107">
        <v>4</v>
      </c>
      <c r="AA13" s="107">
        <v>6</v>
      </c>
      <c r="AB13" s="64">
        <v>5</v>
      </c>
      <c r="AC13" s="64">
        <v>4</v>
      </c>
      <c r="AD13" s="64">
        <v>5</v>
      </c>
      <c r="AE13" s="65">
        <v>3</v>
      </c>
      <c r="AF13" s="65">
        <v>4</v>
      </c>
      <c r="AG13" s="65">
        <v>6</v>
      </c>
      <c r="AH13" s="63">
        <f>SUM(Y13:AG13)</f>
        <v>42</v>
      </c>
      <c r="AI13" s="107">
        <f>SUM(X13+AH13)</f>
        <v>85</v>
      </c>
      <c r="AJ13" s="63">
        <f>AH13-(N13*0.5)</f>
        <v>34.5</v>
      </c>
      <c r="AK13" s="67">
        <f>SUM(AB13:AG13)-N13*0.33</f>
        <v>22.05</v>
      </c>
      <c r="AL13" s="65">
        <f>SUM(AE13:AG13)-N13*0.1666</f>
        <v>10.500999999999999</v>
      </c>
      <c r="AM13" s="66" t="s">
        <v>11</v>
      </c>
    </row>
    <row r="14" spans="1:39" ht="19.5" thickBot="1">
      <c r="A14" s="84" t="s">
        <v>136</v>
      </c>
      <c r="B14" s="85" t="s">
        <v>139</v>
      </c>
      <c r="C14" s="86">
        <v>14.3</v>
      </c>
      <c r="D14" s="118">
        <v>15</v>
      </c>
      <c r="E14" s="119">
        <v>43</v>
      </c>
      <c r="F14" s="119">
        <v>42</v>
      </c>
      <c r="G14" s="120">
        <f t="shared" si="0"/>
        <v>85</v>
      </c>
      <c r="H14" s="93">
        <f t="shared" si="1"/>
        <v>70</v>
      </c>
      <c r="I14" s="91">
        <v>29154</v>
      </c>
      <c r="J14" s="56" t="s">
        <v>19</v>
      </c>
      <c r="K14" s="42">
        <f t="shared" si="2"/>
        <v>34.5</v>
      </c>
      <c r="M14" s="62" t="s">
        <v>166</v>
      </c>
      <c r="N14" s="107">
        <v>15</v>
      </c>
      <c r="O14" s="107">
        <v>6</v>
      </c>
      <c r="P14" s="107">
        <v>3</v>
      </c>
      <c r="Q14" s="107">
        <v>6</v>
      </c>
      <c r="R14" s="107">
        <v>6</v>
      </c>
      <c r="S14" s="107">
        <v>4</v>
      </c>
      <c r="T14" s="107">
        <v>4</v>
      </c>
      <c r="U14" s="107">
        <v>4</v>
      </c>
      <c r="V14" s="107">
        <v>5</v>
      </c>
      <c r="W14" s="107">
        <v>5</v>
      </c>
      <c r="X14" s="63">
        <f>SUM(O14:W14)</f>
        <v>43</v>
      </c>
      <c r="Y14" s="107">
        <v>5</v>
      </c>
      <c r="Z14" s="107">
        <v>3</v>
      </c>
      <c r="AA14" s="107">
        <v>6</v>
      </c>
      <c r="AB14" s="64">
        <v>4</v>
      </c>
      <c r="AC14" s="64">
        <v>7</v>
      </c>
      <c r="AD14" s="64">
        <v>4</v>
      </c>
      <c r="AE14" s="65">
        <v>3</v>
      </c>
      <c r="AF14" s="65">
        <v>5</v>
      </c>
      <c r="AG14" s="65">
        <v>5</v>
      </c>
      <c r="AH14" s="63">
        <f>SUM(Y14:AG14)</f>
        <v>42</v>
      </c>
      <c r="AI14" s="107">
        <f>SUM(X14+AH14)</f>
        <v>85</v>
      </c>
      <c r="AJ14" s="63">
        <f>AH14-(N14*0.5)</f>
        <v>34.5</v>
      </c>
      <c r="AK14" s="64">
        <f>SUM(AB14:AG14)-N14*0.33</f>
        <v>23.05</v>
      </c>
      <c r="AL14" s="65">
        <f>SUM(AE14:AG14)-N14*0.1666</f>
        <v>10.500999999999999</v>
      </c>
      <c r="AM14" s="66" t="s">
        <v>12</v>
      </c>
    </row>
    <row r="15" spans="1:39">
      <c r="A15" s="84" t="s">
        <v>138</v>
      </c>
      <c r="B15" s="85" t="s">
        <v>139</v>
      </c>
      <c r="C15" s="86">
        <v>11.8</v>
      </c>
      <c r="D15" s="118">
        <v>12</v>
      </c>
      <c r="E15" s="119">
        <v>41</v>
      </c>
      <c r="F15" s="119">
        <v>42</v>
      </c>
      <c r="G15" s="120">
        <f t="shared" si="0"/>
        <v>83</v>
      </c>
      <c r="H15" s="93">
        <f t="shared" si="1"/>
        <v>71</v>
      </c>
      <c r="I15" s="91">
        <v>32493</v>
      </c>
      <c r="K15" s="42">
        <f t="shared" si="2"/>
        <v>36</v>
      </c>
    </row>
    <row r="16" spans="1:39">
      <c r="A16" s="84" t="s">
        <v>51</v>
      </c>
      <c r="B16" s="85" t="s">
        <v>139</v>
      </c>
      <c r="C16" s="86">
        <v>15.3</v>
      </c>
      <c r="D16" s="118">
        <v>16</v>
      </c>
      <c r="E16" s="119">
        <v>45</v>
      </c>
      <c r="F16" s="119">
        <v>43</v>
      </c>
      <c r="G16" s="120">
        <f t="shared" si="0"/>
        <v>88</v>
      </c>
      <c r="H16" s="93">
        <f t="shared" si="1"/>
        <v>72</v>
      </c>
      <c r="I16" s="91">
        <v>27996</v>
      </c>
      <c r="K16" s="42">
        <f t="shared" si="2"/>
        <v>35</v>
      </c>
    </row>
    <row r="17" spans="1:11">
      <c r="A17" s="84" t="s">
        <v>109</v>
      </c>
      <c r="B17" s="85" t="s">
        <v>139</v>
      </c>
      <c r="C17" s="86">
        <v>15.9</v>
      </c>
      <c r="D17" s="118">
        <v>17</v>
      </c>
      <c r="E17" s="119">
        <v>43</v>
      </c>
      <c r="F17" s="119">
        <v>47</v>
      </c>
      <c r="G17" s="120">
        <f t="shared" si="0"/>
        <v>90</v>
      </c>
      <c r="H17" s="93">
        <f t="shared" si="1"/>
        <v>73</v>
      </c>
      <c r="I17" s="91">
        <v>25479</v>
      </c>
      <c r="K17" s="42">
        <f t="shared" si="2"/>
        <v>38.5</v>
      </c>
    </row>
    <row r="18" spans="1:11">
      <c r="A18" s="84" t="s">
        <v>123</v>
      </c>
      <c r="B18" s="85" t="s">
        <v>139</v>
      </c>
      <c r="C18" s="86">
        <v>16.2</v>
      </c>
      <c r="D18" s="118">
        <v>17</v>
      </c>
      <c r="E18" s="119">
        <v>46</v>
      </c>
      <c r="F18" s="119">
        <v>45</v>
      </c>
      <c r="G18" s="120">
        <f t="shared" si="0"/>
        <v>91</v>
      </c>
      <c r="H18" s="93">
        <f t="shared" si="1"/>
        <v>74</v>
      </c>
      <c r="I18" s="91">
        <v>30845</v>
      </c>
      <c r="K18" s="42">
        <f t="shared" si="2"/>
        <v>36.5</v>
      </c>
    </row>
    <row r="19" spans="1:11">
      <c r="A19" s="84" t="s">
        <v>97</v>
      </c>
      <c r="B19" s="85" t="s">
        <v>139</v>
      </c>
      <c r="C19" s="86">
        <v>12.1</v>
      </c>
      <c r="D19" s="118">
        <v>13</v>
      </c>
      <c r="E19" s="119">
        <v>47</v>
      </c>
      <c r="F19" s="119">
        <v>41</v>
      </c>
      <c r="G19" s="120">
        <f t="shared" si="0"/>
        <v>88</v>
      </c>
      <c r="H19" s="93">
        <f t="shared" si="1"/>
        <v>75</v>
      </c>
      <c r="I19" s="91">
        <v>23559</v>
      </c>
      <c r="K19" s="42">
        <f t="shared" si="2"/>
        <v>34.5</v>
      </c>
    </row>
    <row r="20" spans="1:11">
      <c r="A20" s="84" t="s">
        <v>98</v>
      </c>
      <c r="B20" s="85" t="s">
        <v>139</v>
      </c>
      <c r="C20" s="86">
        <v>10.4</v>
      </c>
      <c r="D20" s="118">
        <v>11</v>
      </c>
      <c r="E20" s="119">
        <v>43</v>
      </c>
      <c r="F20" s="119">
        <v>43</v>
      </c>
      <c r="G20" s="120">
        <f t="shared" si="0"/>
        <v>86</v>
      </c>
      <c r="H20" s="93">
        <f t="shared" si="1"/>
        <v>75</v>
      </c>
      <c r="I20" s="91">
        <v>28273</v>
      </c>
      <c r="K20" s="42">
        <f t="shared" si="2"/>
        <v>37.5</v>
      </c>
    </row>
    <row r="21" spans="1:11">
      <c r="A21" s="84" t="s">
        <v>113</v>
      </c>
      <c r="B21" s="85" t="s">
        <v>140</v>
      </c>
      <c r="C21" s="86">
        <v>10.9</v>
      </c>
      <c r="D21" s="118">
        <v>11</v>
      </c>
      <c r="E21" s="119">
        <v>40</v>
      </c>
      <c r="F21" s="119">
        <v>46</v>
      </c>
      <c r="G21" s="120">
        <f t="shared" si="0"/>
        <v>86</v>
      </c>
      <c r="H21" s="93">
        <f t="shared" si="1"/>
        <v>75</v>
      </c>
      <c r="I21" s="91">
        <v>27570</v>
      </c>
      <c r="K21" s="42">
        <f t="shared" si="2"/>
        <v>40.5</v>
      </c>
    </row>
    <row r="22" spans="1:11">
      <c r="A22" s="84" t="s">
        <v>53</v>
      </c>
      <c r="B22" s="85" t="s">
        <v>142</v>
      </c>
      <c r="C22" s="86">
        <v>12.1</v>
      </c>
      <c r="D22" s="118">
        <v>13</v>
      </c>
      <c r="E22" s="119">
        <v>44</v>
      </c>
      <c r="F22" s="119">
        <v>45</v>
      </c>
      <c r="G22" s="120">
        <f t="shared" si="0"/>
        <v>89</v>
      </c>
      <c r="H22" s="93">
        <f t="shared" si="1"/>
        <v>76</v>
      </c>
      <c r="I22" s="91">
        <v>21345</v>
      </c>
      <c r="K22" s="42">
        <f t="shared" si="2"/>
        <v>38.5</v>
      </c>
    </row>
    <row r="23" spans="1:11">
      <c r="A23" s="84" t="s">
        <v>104</v>
      </c>
      <c r="B23" s="85" t="s">
        <v>140</v>
      </c>
      <c r="C23" s="86">
        <v>13</v>
      </c>
      <c r="D23" s="118">
        <v>14</v>
      </c>
      <c r="E23" s="119">
        <v>44</v>
      </c>
      <c r="F23" s="119">
        <v>47</v>
      </c>
      <c r="G23" s="120">
        <f t="shared" si="0"/>
        <v>91</v>
      </c>
      <c r="H23" s="93">
        <f t="shared" si="1"/>
        <v>77</v>
      </c>
      <c r="I23" s="91">
        <v>22639</v>
      </c>
      <c r="K23" s="42">
        <f t="shared" si="2"/>
        <v>40</v>
      </c>
    </row>
    <row r="24" spans="1:11">
      <c r="A24" s="84" t="s">
        <v>135</v>
      </c>
      <c r="B24" s="85" t="s">
        <v>139</v>
      </c>
      <c r="C24" s="86">
        <v>16.5</v>
      </c>
      <c r="D24" s="118">
        <v>17</v>
      </c>
      <c r="E24" s="119">
        <v>47</v>
      </c>
      <c r="F24" s="119">
        <v>47</v>
      </c>
      <c r="G24" s="120">
        <f t="shared" si="0"/>
        <v>94</v>
      </c>
      <c r="H24" s="93">
        <f t="shared" si="1"/>
        <v>77</v>
      </c>
      <c r="I24" s="91">
        <v>30325</v>
      </c>
      <c r="K24" s="42">
        <f t="shared" si="2"/>
        <v>38.5</v>
      </c>
    </row>
    <row r="25" spans="1:11">
      <c r="A25" s="84" t="s">
        <v>114</v>
      </c>
      <c r="B25" s="85" t="s">
        <v>140</v>
      </c>
      <c r="C25" s="86">
        <v>15.7</v>
      </c>
      <c r="D25" s="118">
        <v>17</v>
      </c>
      <c r="E25" s="119">
        <v>46</v>
      </c>
      <c r="F25" s="119">
        <v>48</v>
      </c>
      <c r="G25" s="120">
        <f t="shared" si="0"/>
        <v>94</v>
      </c>
      <c r="H25" s="93">
        <f t="shared" si="1"/>
        <v>77</v>
      </c>
      <c r="I25" s="91">
        <v>24250</v>
      </c>
      <c r="K25" s="42">
        <f t="shared" si="2"/>
        <v>39.5</v>
      </c>
    </row>
    <row r="26" spans="1:11">
      <c r="A26" s="84" t="s">
        <v>95</v>
      </c>
      <c r="B26" s="85" t="s">
        <v>139</v>
      </c>
      <c r="C26" s="86">
        <v>10</v>
      </c>
      <c r="D26" s="118">
        <v>10</v>
      </c>
      <c r="E26" s="119">
        <v>45</v>
      </c>
      <c r="F26" s="119">
        <v>43</v>
      </c>
      <c r="G26" s="120">
        <f t="shared" si="0"/>
        <v>88</v>
      </c>
      <c r="H26" s="93">
        <f t="shared" si="1"/>
        <v>78</v>
      </c>
      <c r="I26" s="91">
        <v>26952</v>
      </c>
      <c r="K26" s="42">
        <f t="shared" si="2"/>
        <v>38</v>
      </c>
    </row>
    <row r="27" spans="1:11">
      <c r="A27" s="84" t="s">
        <v>112</v>
      </c>
      <c r="B27" s="85" t="s">
        <v>140</v>
      </c>
      <c r="C27" s="86">
        <v>12.4</v>
      </c>
      <c r="D27" s="118">
        <v>13</v>
      </c>
      <c r="E27" s="119">
        <v>44</v>
      </c>
      <c r="F27" s="119">
        <v>47</v>
      </c>
      <c r="G27" s="120">
        <f t="shared" si="0"/>
        <v>91</v>
      </c>
      <c r="H27" s="93">
        <f t="shared" si="1"/>
        <v>78</v>
      </c>
      <c r="I27" s="91">
        <v>28545</v>
      </c>
      <c r="K27" s="42">
        <f t="shared" si="2"/>
        <v>40.5</v>
      </c>
    </row>
    <row r="28" spans="1:11">
      <c r="A28" s="84" t="s">
        <v>118</v>
      </c>
      <c r="B28" s="85" t="s">
        <v>140</v>
      </c>
      <c r="C28" s="86">
        <v>14.4</v>
      </c>
      <c r="D28" s="118">
        <v>15</v>
      </c>
      <c r="E28" s="119">
        <v>45</v>
      </c>
      <c r="F28" s="119">
        <v>48</v>
      </c>
      <c r="G28" s="120">
        <f t="shared" si="0"/>
        <v>93</v>
      </c>
      <c r="H28" s="93">
        <f t="shared" si="1"/>
        <v>78</v>
      </c>
      <c r="I28" s="91">
        <v>22195</v>
      </c>
      <c r="K28" s="42">
        <f t="shared" si="2"/>
        <v>40.5</v>
      </c>
    </row>
    <row r="29" spans="1:11">
      <c r="A29" s="84" t="s">
        <v>103</v>
      </c>
      <c r="B29" s="85" t="s">
        <v>140</v>
      </c>
      <c r="C29" s="86">
        <v>14.6</v>
      </c>
      <c r="D29" s="118">
        <v>15</v>
      </c>
      <c r="E29" s="119">
        <v>48</v>
      </c>
      <c r="F29" s="119">
        <v>47</v>
      </c>
      <c r="G29" s="120">
        <f t="shared" si="0"/>
        <v>95</v>
      </c>
      <c r="H29" s="93">
        <f t="shared" si="1"/>
        <v>80</v>
      </c>
      <c r="I29" s="91">
        <v>26058</v>
      </c>
      <c r="K29" s="42">
        <f t="shared" si="2"/>
        <v>39.5</v>
      </c>
    </row>
    <row r="30" spans="1:11">
      <c r="A30" s="84" t="s">
        <v>120</v>
      </c>
      <c r="B30" s="85" t="s">
        <v>140</v>
      </c>
      <c r="C30" s="86">
        <v>12.5</v>
      </c>
      <c r="D30" s="118">
        <v>13</v>
      </c>
      <c r="E30" s="119">
        <v>48</v>
      </c>
      <c r="F30" s="119">
        <v>48</v>
      </c>
      <c r="G30" s="120">
        <f t="shared" si="0"/>
        <v>96</v>
      </c>
      <c r="H30" s="93">
        <f t="shared" si="1"/>
        <v>83</v>
      </c>
      <c r="I30" s="91">
        <v>30844</v>
      </c>
      <c r="K30" s="42">
        <f t="shared" si="2"/>
        <v>41.5</v>
      </c>
    </row>
    <row r="31" spans="1:11">
      <c r="A31" s="84" t="s">
        <v>96</v>
      </c>
      <c r="B31" s="85" t="s">
        <v>139</v>
      </c>
      <c r="C31" s="86">
        <v>16.3</v>
      </c>
      <c r="D31" s="118">
        <v>17</v>
      </c>
      <c r="E31" s="119">
        <v>55</v>
      </c>
      <c r="F31" s="119">
        <v>47</v>
      </c>
      <c r="G31" s="120">
        <f t="shared" si="0"/>
        <v>102</v>
      </c>
      <c r="H31" s="93">
        <f t="shared" si="1"/>
        <v>85</v>
      </c>
      <c r="I31" s="91">
        <v>19075</v>
      </c>
      <c r="K31" s="42">
        <f t="shared" si="2"/>
        <v>38.5</v>
      </c>
    </row>
    <row r="32" spans="1:11">
      <c r="A32" s="84" t="s">
        <v>52</v>
      </c>
      <c r="B32" s="85" t="s">
        <v>141</v>
      </c>
      <c r="C32" s="86">
        <v>12</v>
      </c>
      <c r="D32" s="118">
        <v>12</v>
      </c>
      <c r="E32" s="119">
        <v>45</v>
      </c>
      <c r="F32" s="119">
        <v>52</v>
      </c>
      <c r="G32" s="120">
        <f t="shared" si="0"/>
        <v>97</v>
      </c>
      <c r="H32" s="93">
        <f t="shared" si="1"/>
        <v>85</v>
      </c>
      <c r="I32" s="91">
        <v>20847</v>
      </c>
      <c r="K32" s="42">
        <f t="shared" si="2"/>
        <v>46</v>
      </c>
    </row>
    <row r="33" spans="1:11">
      <c r="A33" s="84" t="s">
        <v>49</v>
      </c>
      <c r="B33" s="85" t="s">
        <v>143</v>
      </c>
      <c r="C33" s="86">
        <v>14.4</v>
      </c>
      <c r="D33" s="118">
        <v>15</v>
      </c>
      <c r="E33" s="119">
        <v>52</v>
      </c>
      <c r="F33" s="119">
        <v>49</v>
      </c>
      <c r="G33" s="120">
        <f t="shared" si="0"/>
        <v>101</v>
      </c>
      <c r="H33" s="93">
        <f t="shared" si="1"/>
        <v>86</v>
      </c>
      <c r="I33" s="91">
        <v>24008</v>
      </c>
      <c r="K33" s="42">
        <f t="shared" si="2"/>
        <v>41.5</v>
      </c>
    </row>
    <row r="34" spans="1:11" ht="19.5">
      <c r="A34" s="117" t="s">
        <v>121</v>
      </c>
      <c r="B34" s="85" t="s">
        <v>140</v>
      </c>
      <c r="C34" s="86">
        <v>14</v>
      </c>
      <c r="D34" s="118" t="s">
        <v>9</v>
      </c>
      <c r="E34" s="119" t="s">
        <v>9</v>
      </c>
      <c r="F34" s="119" t="s">
        <v>9</v>
      </c>
      <c r="G34" s="120" t="s">
        <v>9</v>
      </c>
      <c r="H34" s="93" t="s">
        <v>9</v>
      </c>
      <c r="I34" s="91">
        <v>23327</v>
      </c>
      <c r="K34" s="27"/>
    </row>
    <row r="35" spans="1:11" ht="19.5">
      <c r="A35" s="117" t="s">
        <v>93</v>
      </c>
      <c r="B35" s="85" t="s">
        <v>140</v>
      </c>
      <c r="C35" s="86">
        <v>11.7</v>
      </c>
      <c r="D35" s="118" t="s">
        <v>9</v>
      </c>
      <c r="E35" s="119" t="s">
        <v>9</v>
      </c>
      <c r="F35" s="119" t="s">
        <v>9</v>
      </c>
      <c r="G35" s="120" t="s">
        <v>9</v>
      </c>
      <c r="H35" s="93" t="s">
        <v>9</v>
      </c>
      <c r="I35" s="91">
        <v>26598</v>
      </c>
      <c r="K35" s="27"/>
    </row>
    <row r="36" spans="1:11">
      <c r="A36" s="84" t="s">
        <v>102</v>
      </c>
      <c r="B36" s="85" t="s">
        <v>140</v>
      </c>
      <c r="C36" s="86">
        <v>11</v>
      </c>
      <c r="D36" s="118" t="s">
        <v>5</v>
      </c>
      <c r="E36" s="119" t="s">
        <v>164</v>
      </c>
      <c r="F36" s="119" t="s">
        <v>165</v>
      </c>
      <c r="G36" s="120" t="s">
        <v>9</v>
      </c>
      <c r="H36" s="93" t="s">
        <v>9</v>
      </c>
      <c r="I36" s="91">
        <v>18878</v>
      </c>
      <c r="K36" s="27"/>
    </row>
    <row r="37" spans="1:11">
      <c r="A37" s="84" t="s">
        <v>137</v>
      </c>
      <c r="B37" s="85" t="s">
        <v>139</v>
      </c>
      <c r="C37" s="86">
        <v>12.8</v>
      </c>
      <c r="D37" s="118" t="s">
        <v>5</v>
      </c>
      <c r="E37" s="119" t="s">
        <v>164</v>
      </c>
      <c r="F37" s="119" t="s">
        <v>165</v>
      </c>
      <c r="G37" s="120" t="s">
        <v>9</v>
      </c>
      <c r="H37" s="93" t="s">
        <v>9</v>
      </c>
      <c r="I37" s="91">
        <v>28512</v>
      </c>
      <c r="K37" s="27"/>
    </row>
    <row r="38" spans="1:11">
      <c r="A38" s="84" t="s">
        <v>124</v>
      </c>
      <c r="B38" s="85" t="s">
        <v>139</v>
      </c>
      <c r="C38" s="86">
        <v>15.4</v>
      </c>
      <c r="D38" s="118" t="s">
        <v>5</v>
      </c>
      <c r="E38" s="119" t="s">
        <v>164</v>
      </c>
      <c r="F38" s="119" t="s">
        <v>165</v>
      </c>
      <c r="G38" s="120" t="s">
        <v>9</v>
      </c>
      <c r="H38" s="93" t="s">
        <v>9</v>
      </c>
      <c r="I38" s="91">
        <v>30331</v>
      </c>
      <c r="K38" s="27"/>
    </row>
    <row r="39" spans="1:11" ht="19.5" thickBot="1">
      <c r="A39" s="94" t="s">
        <v>119</v>
      </c>
      <c r="B39" s="95" t="s">
        <v>140</v>
      </c>
      <c r="C39" s="96">
        <v>14</v>
      </c>
      <c r="D39" s="123" t="s">
        <v>5</v>
      </c>
      <c r="E39" s="124" t="s">
        <v>164</v>
      </c>
      <c r="F39" s="124" t="s">
        <v>165</v>
      </c>
      <c r="G39" s="125" t="s">
        <v>9</v>
      </c>
      <c r="H39" s="100" t="s">
        <v>9</v>
      </c>
      <c r="I39" s="99">
        <v>33654</v>
      </c>
      <c r="K39" s="27"/>
    </row>
  </sheetData>
  <sortState xmlns:xlrd2="http://schemas.microsoft.com/office/spreadsheetml/2017/richdata2" ref="M13:AM14">
    <sortCondition ref="AM13:AM14"/>
  </sortState>
  <mergeCells count="10">
    <mergeCell ref="O11:W11"/>
    <mergeCell ref="Y11:AG11"/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="70" zoomScaleNormal="70" workbookViewId="0">
      <selection sqref="A1:H1"/>
    </sheetView>
  </sheetViews>
  <sheetFormatPr baseColWidth="10" defaultRowHeight="18.75"/>
  <cols>
    <col min="1" max="1" width="27.7109375" style="1" customWidth="1"/>
    <col min="2" max="2" width="9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1" width="11.42578125" style="27"/>
    <col min="12" max="16384" width="11.42578125" style="1"/>
  </cols>
  <sheetData>
    <row r="1" spans="1:12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12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35" t="str">
        <f>'CAB Hasta 9,9'!A4:H4</f>
        <v>GOLF CLUB</v>
      </c>
      <c r="B4" s="135"/>
      <c r="C4" s="135"/>
      <c r="D4" s="135"/>
      <c r="E4" s="135"/>
      <c r="F4" s="135"/>
      <c r="G4" s="135"/>
      <c r="H4" s="135"/>
      <c r="I4" s="1"/>
    </row>
    <row r="5" spans="1:12" ht="25.5">
      <c r="A5" s="135" t="str">
        <f>'CAB Hasta 9,9'!A5:H5</f>
        <v>DOLORES</v>
      </c>
      <c r="B5" s="135"/>
      <c r="C5" s="135"/>
      <c r="D5" s="135"/>
      <c r="E5" s="135"/>
      <c r="F5" s="135"/>
      <c r="G5" s="135"/>
      <c r="H5" s="135"/>
      <c r="I5" s="1"/>
    </row>
    <row r="6" spans="1:12" ht="26.25">
      <c r="A6" s="143" t="str">
        <f>'CAB Hasta 9,9'!A6:H6</f>
        <v>9° FECHA DEL RANKING DE MAYORES</v>
      </c>
      <c r="B6" s="143"/>
      <c r="C6" s="143"/>
      <c r="D6" s="143"/>
      <c r="E6" s="143"/>
      <c r="F6" s="143"/>
      <c r="G6" s="143"/>
      <c r="H6" s="143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37" t="str">
        <f>'CAB Hasta 9,9'!A8:H8</f>
        <v>DOS VUELTAS DE 9 HOYOS MEDAL PLAY</v>
      </c>
      <c r="B8" s="137"/>
      <c r="C8" s="137"/>
      <c r="D8" s="137"/>
      <c r="E8" s="137"/>
      <c r="F8" s="137"/>
      <c r="G8" s="137"/>
      <c r="H8" s="137"/>
      <c r="I8" s="1"/>
    </row>
    <row r="9" spans="1:12" ht="19.5">
      <c r="A9" s="138" t="str">
        <f>'CAB Hasta 9,9'!A9:H9</f>
        <v>SABADO 09 Y DOMINGO 10 DE NOVIEMBRE DE 2024</v>
      </c>
      <c r="B9" s="138"/>
      <c r="C9" s="138"/>
      <c r="D9" s="138"/>
      <c r="E9" s="138"/>
      <c r="F9" s="138"/>
      <c r="G9" s="138"/>
      <c r="H9" s="138"/>
      <c r="I9" s="1"/>
    </row>
    <row r="10" spans="1:12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2" ht="20.25" thickBot="1">
      <c r="A11" s="131" t="s">
        <v>16</v>
      </c>
      <c r="B11" s="132"/>
      <c r="C11" s="132"/>
      <c r="D11" s="132"/>
      <c r="E11" s="132"/>
      <c r="F11" s="132"/>
      <c r="G11" s="132"/>
      <c r="H11" s="133"/>
      <c r="I11" s="1"/>
    </row>
    <row r="12" spans="1:12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0" t="s">
        <v>22</v>
      </c>
      <c r="J12" s="34"/>
      <c r="K12" s="41" t="s">
        <v>23</v>
      </c>
    </row>
    <row r="13" spans="1:12" ht="20.25" thickBot="1">
      <c r="A13" s="84" t="s">
        <v>116</v>
      </c>
      <c r="B13" s="85" t="s">
        <v>139</v>
      </c>
      <c r="C13" s="86">
        <v>22.9</v>
      </c>
      <c r="D13" s="87">
        <v>25</v>
      </c>
      <c r="E13" s="86">
        <v>47</v>
      </c>
      <c r="F13" s="86">
        <v>49</v>
      </c>
      <c r="G13" s="88">
        <f t="shared" ref="G13:G29" si="0">SUM(E13+F13)</f>
        <v>96</v>
      </c>
      <c r="H13" s="121">
        <f t="shared" ref="H13:H29" si="1">(G13-D13)</f>
        <v>71</v>
      </c>
      <c r="I13" s="91">
        <v>27546</v>
      </c>
      <c r="J13" s="56" t="s">
        <v>18</v>
      </c>
      <c r="K13" s="42">
        <f t="shared" ref="K13:K29" si="2">(F13-D13*0.5)</f>
        <v>36.5</v>
      </c>
      <c r="L13" s="3"/>
    </row>
    <row r="14" spans="1:12" ht="20.25" thickBot="1">
      <c r="A14" s="84" t="s">
        <v>110</v>
      </c>
      <c r="B14" s="85" t="s">
        <v>139</v>
      </c>
      <c r="C14" s="86">
        <v>20</v>
      </c>
      <c r="D14" s="87">
        <v>21</v>
      </c>
      <c r="E14" s="86">
        <v>47</v>
      </c>
      <c r="F14" s="86">
        <v>46</v>
      </c>
      <c r="G14" s="88">
        <f t="shared" si="0"/>
        <v>93</v>
      </c>
      <c r="H14" s="121">
        <f t="shared" si="1"/>
        <v>72</v>
      </c>
      <c r="I14" s="91">
        <v>34775</v>
      </c>
      <c r="J14" s="56" t="s">
        <v>19</v>
      </c>
      <c r="K14" s="122">
        <f t="shared" si="2"/>
        <v>35.5</v>
      </c>
      <c r="L14" s="3"/>
    </row>
    <row r="15" spans="1:12" ht="19.5">
      <c r="A15" s="84" t="s">
        <v>125</v>
      </c>
      <c r="B15" s="85" t="s">
        <v>139</v>
      </c>
      <c r="C15" s="86">
        <v>23.8</v>
      </c>
      <c r="D15" s="87">
        <v>26</v>
      </c>
      <c r="E15" s="86">
        <v>49</v>
      </c>
      <c r="F15" s="86">
        <v>49</v>
      </c>
      <c r="G15" s="88">
        <f t="shared" si="0"/>
        <v>98</v>
      </c>
      <c r="H15" s="89">
        <f t="shared" si="1"/>
        <v>72</v>
      </c>
      <c r="I15" s="91">
        <v>19752</v>
      </c>
      <c r="K15" s="122">
        <f t="shared" si="2"/>
        <v>36</v>
      </c>
    </row>
    <row r="16" spans="1:12">
      <c r="A16" s="84" t="s">
        <v>61</v>
      </c>
      <c r="B16" s="85" t="s">
        <v>144</v>
      </c>
      <c r="C16" s="86">
        <v>17.100000000000001</v>
      </c>
      <c r="D16" s="87">
        <v>18</v>
      </c>
      <c r="E16" s="86">
        <v>45</v>
      </c>
      <c r="F16" s="86">
        <v>46</v>
      </c>
      <c r="G16" s="88">
        <f t="shared" si="0"/>
        <v>91</v>
      </c>
      <c r="H16" s="89">
        <f t="shared" si="1"/>
        <v>73</v>
      </c>
      <c r="I16" s="91">
        <v>19717</v>
      </c>
      <c r="K16" s="42">
        <f t="shared" si="2"/>
        <v>37</v>
      </c>
    </row>
    <row r="17" spans="1:11">
      <c r="A17" s="84" t="s">
        <v>115</v>
      </c>
      <c r="B17" s="85" t="s">
        <v>139</v>
      </c>
      <c r="C17" s="86">
        <v>21.2</v>
      </c>
      <c r="D17" s="87">
        <v>23</v>
      </c>
      <c r="E17" s="86">
        <v>49</v>
      </c>
      <c r="F17" s="86">
        <v>47</v>
      </c>
      <c r="G17" s="88">
        <f t="shared" si="0"/>
        <v>96</v>
      </c>
      <c r="H17" s="89">
        <f t="shared" si="1"/>
        <v>73</v>
      </c>
      <c r="I17" s="91">
        <v>23607</v>
      </c>
      <c r="K17" s="42">
        <f t="shared" si="2"/>
        <v>35.5</v>
      </c>
    </row>
    <row r="18" spans="1:11">
      <c r="A18" s="84" t="s">
        <v>108</v>
      </c>
      <c r="B18" s="85" t="s">
        <v>139</v>
      </c>
      <c r="C18" s="86">
        <v>23.1</v>
      </c>
      <c r="D18" s="87">
        <v>25</v>
      </c>
      <c r="E18" s="86">
        <v>51</v>
      </c>
      <c r="F18" s="86">
        <v>47</v>
      </c>
      <c r="G18" s="88">
        <f t="shared" si="0"/>
        <v>98</v>
      </c>
      <c r="H18" s="89">
        <f t="shared" si="1"/>
        <v>73</v>
      </c>
      <c r="I18" s="91">
        <v>30832</v>
      </c>
      <c r="K18" s="42">
        <f t="shared" si="2"/>
        <v>34.5</v>
      </c>
    </row>
    <row r="19" spans="1:11">
      <c r="A19" s="84" t="s">
        <v>130</v>
      </c>
      <c r="B19" s="85" t="s">
        <v>139</v>
      </c>
      <c r="C19" s="86">
        <v>22.6</v>
      </c>
      <c r="D19" s="87">
        <v>24</v>
      </c>
      <c r="E19" s="86">
        <v>47</v>
      </c>
      <c r="F19" s="86">
        <v>50</v>
      </c>
      <c r="G19" s="88">
        <f t="shared" si="0"/>
        <v>97</v>
      </c>
      <c r="H19" s="89">
        <f t="shared" si="1"/>
        <v>73</v>
      </c>
      <c r="I19" s="91">
        <v>15976</v>
      </c>
      <c r="K19" s="42">
        <f t="shared" si="2"/>
        <v>38</v>
      </c>
    </row>
    <row r="20" spans="1:11">
      <c r="A20" s="84" t="s">
        <v>127</v>
      </c>
      <c r="B20" s="85" t="s">
        <v>139</v>
      </c>
      <c r="C20" s="86">
        <v>21</v>
      </c>
      <c r="D20" s="87">
        <v>23</v>
      </c>
      <c r="E20" s="86">
        <v>50</v>
      </c>
      <c r="F20" s="86">
        <v>47</v>
      </c>
      <c r="G20" s="88">
        <f t="shared" si="0"/>
        <v>97</v>
      </c>
      <c r="H20" s="89">
        <f t="shared" si="1"/>
        <v>74</v>
      </c>
      <c r="I20" s="91">
        <v>20660</v>
      </c>
      <c r="K20" s="42">
        <f t="shared" si="2"/>
        <v>35.5</v>
      </c>
    </row>
    <row r="21" spans="1:11">
      <c r="A21" s="84" t="s">
        <v>128</v>
      </c>
      <c r="B21" s="85" t="s">
        <v>139</v>
      </c>
      <c r="C21" s="86">
        <v>20.8</v>
      </c>
      <c r="D21" s="87">
        <v>22</v>
      </c>
      <c r="E21" s="86">
        <v>47</v>
      </c>
      <c r="F21" s="86">
        <v>51</v>
      </c>
      <c r="G21" s="88">
        <f t="shared" si="0"/>
        <v>98</v>
      </c>
      <c r="H21" s="89">
        <f t="shared" si="1"/>
        <v>76</v>
      </c>
      <c r="I21" s="91">
        <v>23748</v>
      </c>
      <c r="K21" s="42">
        <f t="shared" si="2"/>
        <v>40</v>
      </c>
    </row>
    <row r="22" spans="1:11">
      <c r="A22" s="84" t="s">
        <v>111</v>
      </c>
      <c r="B22" s="85" t="s">
        <v>139</v>
      </c>
      <c r="C22" s="86">
        <v>23.2</v>
      </c>
      <c r="D22" s="87">
        <v>25</v>
      </c>
      <c r="E22" s="86">
        <v>52</v>
      </c>
      <c r="F22" s="86">
        <v>50</v>
      </c>
      <c r="G22" s="88">
        <f t="shared" si="0"/>
        <v>102</v>
      </c>
      <c r="H22" s="89">
        <f t="shared" si="1"/>
        <v>77</v>
      </c>
      <c r="I22" s="91">
        <v>27966</v>
      </c>
      <c r="K22" s="42">
        <f t="shared" si="2"/>
        <v>37.5</v>
      </c>
    </row>
    <row r="23" spans="1:11">
      <c r="A23" s="84" t="s">
        <v>92</v>
      </c>
      <c r="B23" s="85" t="s">
        <v>140</v>
      </c>
      <c r="C23" s="86">
        <v>22.6</v>
      </c>
      <c r="D23" s="87">
        <v>24</v>
      </c>
      <c r="E23" s="86">
        <v>49</v>
      </c>
      <c r="F23" s="86">
        <v>52</v>
      </c>
      <c r="G23" s="88">
        <f t="shared" si="0"/>
        <v>101</v>
      </c>
      <c r="H23" s="89">
        <f t="shared" si="1"/>
        <v>77</v>
      </c>
      <c r="I23" s="91">
        <v>28891</v>
      </c>
      <c r="K23" s="42">
        <f t="shared" si="2"/>
        <v>40</v>
      </c>
    </row>
    <row r="24" spans="1:11">
      <c r="A24" s="84" t="s">
        <v>105</v>
      </c>
      <c r="B24" s="85" t="s">
        <v>139</v>
      </c>
      <c r="C24" s="86">
        <v>24.1</v>
      </c>
      <c r="D24" s="87">
        <v>26</v>
      </c>
      <c r="E24" s="86">
        <v>50</v>
      </c>
      <c r="F24" s="86">
        <v>54</v>
      </c>
      <c r="G24" s="88">
        <f t="shared" si="0"/>
        <v>104</v>
      </c>
      <c r="H24" s="89">
        <f t="shared" si="1"/>
        <v>78</v>
      </c>
      <c r="I24" s="91">
        <v>27683</v>
      </c>
      <c r="K24" s="42">
        <f t="shared" si="2"/>
        <v>41</v>
      </c>
    </row>
    <row r="25" spans="1:11">
      <c r="A25" s="84" t="s">
        <v>89</v>
      </c>
      <c r="B25" s="85" t="s">
        <v>140</v>
      </c>
      <c r="C25" s="86">
        <v>19.7</v>
      </c>
      <c r="D25" s="87">
        <v>21</v>
      </c>
      <c r="E25" s="86">
        <v>49</v>
      </c>
      <c r="F25" s="86">
        <v>51</v>
      </c>
      <c r="G25" s="88">
        <f t="shared" si="0"/>
        <v>100</v>
      </c>
      <c r="H25" s="89">
        <f t="shared" si="1"/>
        <v>79</v>
      </c>
      <c r="I25" s="91">
        <v>26633</v>
      </c>
      <c r="K25" s="42">
        <f t="shared" si="2"/>
        <v>40.5</v>
      </c>
    </row>
    <row r="26" spans="1:11">
      <c r="A26" s="84" t="s">
        <v>88</v>
      </c>
      <c r="B26" s="85" t="s">
        <v>140</v>
      </c>
      <c r="C26" s="86">
        <v>21.1</v>
      </c>
      <c r="D26" s="87">
        <v>23</v>
      </c>
      <c r="E26" s="86">
        <v>49</v>
      </c>
      <c r="F26" s="86">
        <v>53</v>
      </c>
      <c r="G26" s="88">
        <f t="shared" si="0"/>
        <v>102</v>
      </c>
      <c r="H26" s="89">
        <f t="shared" si="1"/>
        <v>79</v>
      </c>
      <c r="I26" s="91">
        <v>22887</v>
      </c>
      <c r="K26" s="42">
        <f t="shared" si="2"/>
        <v>41.5</v>
      </c>
    </row>
    <row r="27" spans="1:11">
      <c r="A27" s="84" t="s">
        <v>90</v>
      </c>
      <c r="B27" s="85" t="s">
        <v>139</v>
      </c>
      <c r="C27" s="86">
        <v>22.8</v>
      </c>
      <c r="D27" s="87">
        <v>25</v>
      </c>
      <c r="E27" s="86">
        <v>51</v>
      </c>
      <c r="F27" s="86">
        <v>53</v>
      </c>
      <c r="G27" s="88">
        <f t="shared" si="0"/>
        <v>104</v>
      </c>
      <c r="H27" s="89">
        <f t="shared" si="1"/>
        <v>79</v>
      </c>
      <c r="I27" s="91">
        <v>30670</v>
      </c>
      <c r="K27" s="42">
        <f t="shared" si="2"/>
        <v>40.5</v>
      </c>
    </row>
    <row r="28" spans="1:11">
      <c r="A28" s="84" t="s">
        <v>94</v>
      </c>
      <c r="B28" s="85" t="s">
        <v>140</v>
      </c>
      <c r="C28" s="86">
        <v>23.8</v>
      </c>
      <c r="D28" s="87">
        <v>26</v>
      </c>
      <c r="E28" s="86">
        <v>50</v>
      </c>
      <c r="F28" s="86">
        <v>56</v>
      </c>
      <c r="G28" s="88">
        <f t="shared" si="0"/>
        <v>106</v>
      </c>
      <c r="H28" s="89">
        <f t="shared" si="1"/>
        <v>80</v>
      </c>
      <c r="I28" s="91">
        <v>19666</v>
      </c>
      <c r="K28" s="42">
        <f t="shared" si="2"/>
        <v>43</v>
      </c>
    </row>
    <row r="29" spans="1:11">
      <c r="A29" s="84" t="s">
        <v>54</v>
      </c>
      <c r="B29" s="85" t="s">
        <v>146</v>
      </c>
      <c r="C29" s="86">
        <v>19.8</v>
      </c>
      <c r="D29" s="87">
        <v>21</v>
      </c>
      <c r="E29" s="86">
        <v>47</v>
      </c>
      <c r="F29" s="86">
        <v>61</v>
      </c>
      <c r="G29" s="88">
        <f t="shared" si="0"/>
        <v>108</v>
      </c>
      <c r="H29" s="89">
        <f t="shared" si="1"/>
        <v>87</v>
      </c>
      <c r="I29" s="91">
        <v>19578</v>
      </c>
      <c r="K29" s="42">
        <f t="shared" si="2"/>
        <v>50.5</v>
      </c>
    </row>
    <row r="30" spans="1:11" ht="19.5">
      <c r="A30" s="117" t="s">
        <v>91</v>
      </c>
      <c r="B30" s="85" t="s">
        <v>140</v>
      </c>
      <c r="C30" s="86">
        <v>17.399999999999999</v>
      </c>
      <c r="D30" s="87" t="s">
        <v>9</v>
      </c>
      <c r="E30" s="86" t="s">
        <v>9</v>
      </c>
      <c r="F30" s="86" t="s">
        <v>9</v>
      </c>
      <c r="G30" s="120" t="s">
        <v>9</v>
      </c>
      <c r="H30" s="93" t="s">
        <v>9</v>
      </c>
      <c r="I30" s="91">
        <v>27104</v>
      </c>
      <c r="K30" s="1"/>
    </row>
    <row r="31" spans="1:11" ht="19.5">
      <c r="A31" s="117" t="s">
        <v>50</v>
      </c>
      <c r="B31" s="85" t="s">
        <v>144</v>
      </c>
      <c r="C31" s="86">
        <v>19.3</v>
      </c>
      <c r="D31" s="87" t="s">
        <v>9</v>
      </c>
      <c r="E31" s="86" t="s">
        <v>9</v>
      </c>
      <c r="F31" s="86" t="s">
        <v>9</v>
      </c>
      <c r="G31" s="120" t="s">
        <v>9</v>
      </c>
      <c r="H31" s="93" t="s">
        <v>9</v>
      </c>
      <c r="I31" s="91">
        <v>24230</v>
      </c>
      <c r="K31" s="1"/>
    </row>
    <row r="32" spans="1:11" ht="19.5">
      <c r="A32" s="117" t="s">
        <v>145</v>
      </c>
      <c r="B32" s="85" t="s">
        <v>140</v>
      </c>
      <c r="C32" s="86">
        <v>18.7</v>
      </c>
      <c r="D32" s="87" t="s">
        <v>9</v>
      </c>
      <c r="E32" s="86" t="s">
        <v>9</v>
      </c>
      <c r="F32" s="86" t="s">
        <v>9</v>
      </c>
      <c r="G32" s="120" t="s">
        <v>9</v>
      </c>
      <c r="H32" s="93" t="s">
        <v>9</v>
      </c>
      <c r="I32" s="91">
        <v>18870</v>
      </c>
      <c r="K32" s="1"/>
    </row>
    <row r="33" spans="1:11">
      <c r="A33" s="84" t="s">
        <v>55</v>
      </c>
      <c r="B33" s="85" t="s">
        <v>147</v>
      </c>
      <c r="C33" s="86">
        <v>21.7</v>
      </c>
      <c r="D33" s="87" t="s">
        <v>5</v>
      </c>
      <c r="E33" s="86" t="s">
        <v>164</v>
      </c>
      <c r="F33" s="86" t="s">
        <v>165</v>
      </c>
      <c r="G33" s="120" t="s">
        <v>9</v>
      </c>
      <c r="H33" s="93" t="s">
        <v>9</v>
      </c>
      <c r="I33" s="91">
        <v>25680</v>
      </c>
      <c r="K33" s="1"/>
    </row>
    <row r="34" spans="1:11" ht="19.5" thickBot="1">
      <c r="A34" s="94" t="s">
        <v>122</v>
      </c>
      <c r="B34" s="95" t="s">
        <v>139</v>
      </c>
      <c r="C34" s="96">
        <v>20.9</v>
      </c>
      <c r="D34" s="97" t="s">
        <v>5</v>
      </c>
      <c r="E34" s="96" t="s">
        <v>164</v>
      </c>
      <c r="F34" s="96" t="s">
        <v>165</v>
      </c>
      <c r="G34" s="125" t="s">
        <v>9</v>
      </c>
      <c r="H34" s="100" t="s">
        <v>9</v>
      </c>
      <c r="I34" s="99">
        <v>22922</v>
      </c>
    </row>
  </sheetData>
  <sortState xmlns:xlrd2="http://schemas.microsoft.com/office/spreadsheetml/2017/richdata2" ref="A13:I34">
    <sortCondition ref="H13:H34"/>
    <sortCondition ref="F13:F34"/>
    <sortCondition ref="E13:E34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35" bestFit="1" customWidth="1"/>
    <col min="11" max="16384" width="11.42578125" style="1"/>
  </cols>
  <sheetData>
    <row r="1" spans="1:11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11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35" t="str">
        <f>'CAB Hasta 9,9'!A4:H4</f>
        <v>GOLF CLUB</v>
      </c>
      <c r="B4" s="135"/>
      <c r="C4" s="135"/>
      <c r="D4" s="135"/>
      <c r="E4" s="135"/>
      <c r="F4" s="135"/>
      <c r="G4" s="135"/>
      <c r="H4" s="135"/>
      <c r="I4" s="1"/>
    </row>
    <row r="5" spans="1:11" ht="25.5">
      <c r="A5" s="135" t="str">
        <f>'CAB Hasta 9,9'!A5:H5</f>
        <v>DOLORES</v>
      </c>
      <c r="B5" s="135"/>
      <c r="C5" s="135"/>
      <c r="D5" s="135"/>
      <c r="E5" s="135"/>
      <c r="F5" s="135"/>
      <c r="G5" s="135"/>
      <c r="H5" s="135"/>
      <c r="I5" s="1"/>
    </row>
    <row r="6" spans="1:11" ht="26.25">
      <c r="A6" s="143" t="str">
        <f>'CAB Hasta 9,9'!A6:H6</f>
        <v>9° FECHA DEL RANKING DE MAYORES</v>
      </c>
      <c r="B6" s="143"/>
      <c r="C6" s="143"/>
      <c r="D6" s="143"/>
      <c r="E6" s="143"/>
      <c r="F6" s="143"/>
      <c r="G6" s="143"/>
      <c r="H6" s="143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37" t="str">
        <f>'CAB Hasta 9,9'!A8:H8</f>
        <v>DOS VUELTAS DE 9 HOYOS MEDAL PLAY</v>
      </c>
      <c r="B8" s="137"/>
      <c r="C8" s="137"/>
      <c r="D8" s="137"/>
      <c r="E8" s="137"/>
      <c r="F8" s="137"/>
      <c r="G8" s="137"/>
      <c r="H8" s="137"/>
      <c r="I8" s="1"/>
    </row>
    <row r="9" spans="1:11" ht="19.5">
      <c r="A9" s="138" t="str">
        <f>'CAB Hasta 9,9'!A9:H9</f>
        <v>SABADO 09 Y DOMINGO 10 DE NOVIEMBRE DE 2024</v>
      </c>
      <c r="B9" s="138"/>
      <c r="C9" s="138"/>
      <c r="D9" s="138"/>
      <c r="E9" s="138"/>
      <c r="F9" s="138"/>
      <c r="G9" s="138"/>
      <c r="H9" s="138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31" t="s">
        <v>17</v>
      </c>
      <c r="B11" s="132"/>
      <c r="C11" s="132"/>
      <c r="D11" s="132"/>
      <c r="E11" s="132"/>
      <c r="F11" s="132"/>
      <c r="G11" s="132"/>
      <c r="H11" s="133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0" t="s">
        <v>22</v>
      </c>
      <c r="J12" s="34"/>
      <c r="K12" s="41" t="s">
        <v>23</v>
      </c>
    </row>
    <row r="13" spans="1:11" ht="20.25" thickBot="1">
      <c r="A13" s="84" t="s">
        <v>129</v>
      </c>
      <c r="B13" s="85" t="s">
        <v>139</v>
      </c>
      <c r="C13" s="86">
        <v>34.200000000000003</v>
      </c>
      <c r="D13" s="87">
        <v>37</v>
      </c>
      <c r="E13" s="86">
        <v>56</v>
      </c>
      <c r="F13" s="86">
        <v>57</v>
      </c>
      <c r="G13" s="88">
        <f>SUM(E13+F13)</f>
        <v>113</v>
      </c>
      <c r="H13" s="121">
        <f>(G13-D13)</f>
        <v>76</v>
      </c>
      <c r="I13" s="91">
        <v>25006</v>
      </c>
      <c r="J13" s="56" t="s">
        <v>18</v>
      </c>
      <c r="K13" s="42">
        <f t="shared" ref="K13:K16" si="0">(F13-D13*0.5)</f>
        <v>38.5</v>
      </c>
    </row>
    <row r="14" spans="1:11" ht="20.25" thickBot="1">
      <c r="A14" s="84" t="s">
        <v>126</v>
      </c>
      <c r="B14" s="85" t="s">
        <v>139</v>
      </c>
      <c r="C14" s="86">
        <v>28.2</v>
      </c>
      <c r="D14" s="87">
        <v>31</v>
      </c>
      <c r="E14" s="86">
        <v>48</v>
      </c>
      <c r="F14" s="86">
        <v>60</v>
      </c>
      <c r="G14" s="88">
        <f>SUM(E14+F14)</f>
        <v>108</v>
      </c>
      <c r="H14" s="121">
        <f>(G14-D14)</f>
        <v>77</v>
      </c>
      <c r="I14" s="91">
        <v>20602</v>
      </c>
      <c r="J14" s="56" t="s">
        <v>19</v>
      </c>
      <c r="K14" s="42">
        <f t="shared" si="0"/>
        <v>44.5</v>
      </c>
    </row>
    <row r="15" spans="1:11">
      <c r="A15" s="84" t="s">
        <v>45</v>
      </c>
      <c r="B15" s="85" t="s">
        <v>142</v>
      </c>
      <c r="C15" s="86">
        <v>28.5</v>
      </c>
      <c r="D15" s="87">
        <v>31</v>
      </c>
      <c r="E15" s="86">
        <v>56</v>
      </c>
      <c r="F15" s="86">
        <v>53</v>
      </c>
      <c r="G15" s="88">
        <f>SUM(E15+F15)</f>
        <v>109</v>
      </c>
      <c r="H15" s="89">
        <f>(G15-D15)</f>
        <v>78</v>
      </c>
      <c r="I15" s="91">
        <v>18203</v>
      </c>
      <c r="K15" s="42">
        <f t="shared" si="0"/>
        <v>37.5</v>
      </c>
    </row>
    <row r="16" spans="1:11">
      <c r="A16" s="84" t="s">
        <v>148</v>
      </c>
      <c r="B16" s="85" t="s">
        <v>139</v>
      </c>
      <c r="C16" s="86">
        <v>25</v>
      </c>
      <c r="D16" s="87">
        <v>27</v>
      </c>
      <c r="E16" s="86">
        <v>54</v>
      </c>
      <c r="F16" s="86">
        <v>57</v>
      </c>
      <c r="G16" s="88">
        <f>SUM(E16+F16)</f>
        <v>111</v>
      </c>
      <c r="H16" s="89">
        <f>(G16-D16)</f>
        <v>84</v>
      </c>
      <c r="I16" s="91">
        <v>28612</v>
      </c>
      <c r="K16" s="42">
        <f t="shared" si="0"/>
        <v>43.5</v>
      </c>
    </row>
    <row r="17" spans="1:9">
      <c r="A17" s="84" t="s">
        <v>149</v>
      </c>
      <c r="B17" s="85" t="s">
        <v>139</v>
      </c>
      <c r="C17" s="86">
        <v>26.1</v>
      </c>
      <c r="D17" s="87">
        <v>28</v>
      </c>
      <c r="E17" s="86">
        <v>57</v>
      </c>
      <c r="F17" s="86">
        <v>56</v>
      </c>
      <c r="G17" s="88">
        <f>SUM(E17+F17)</f>
        <v>113</v>
      </c>
      <c r="H17" s="89">
        <f>(G17-D17)</f>
        <v>85</v>
      </c>
      <c r="I17" s="91">
        <v>30334</v>
      </c>
    </row>
    <row r="18" spans="1:9" ht="19.5">
      <c r="A18" s="117" t="s">
        <v>132</v>
      </c>
      <c r="B18" s="85" t="s">
        <v>140</v>
      </c>
      <c r="C18" s="86">
        <v>25</v>
      </c>
      <c r="D18" s="118" t="s">
        <v>9</v>
      </c>
      <c r="E18" s="119" t="s">
        <v>9</v>
      </c>
      <c r="F18" s="119" t="s">
        <v>9</v>
      </c>
      <c r="G18" s="120" t="s">
        <v>9</v>
      </c>
      <c r="H18" s="93" t="s">
        <v>9</v>
      </c>
      <c r="I18" s="91">
        <v>21257</v>
      </c>
    </row>
    <row r="19" spans="1:9" ht="19.5">
      <c r="A19" s="117" t="s">
        <v>106</v>
      </c>
      <c r="B19" s="85" t="s">
        <v>139</v>
      </c>
      <c r="C19" s="86">
        <v>25.5</v>
      </c>
      <c r="D19" s="118" t="s">
        <v>9</v>
      </c>
      <c r="E19" s="119" t="s">
        <v>9</v>
      </c>
      <c r="F19" s="119" t="s">
        <v>9</v>
      </c>
      <c r="G19" s="120" t="s">
        <v>9</v>
      </c>
      <c r="H19" s="93" t="s">
        <v>9</v>
      </c>
      <c r="I19" s="91">
        <v>31578</v>
      </c>
    </row>
    <row r="20" spans="1:9" ht="19.5">
      <c r="A20" s="117" t="s">
        <v>107</v>
      </c>
      <c r="B20" s="85" t="s">
        <v>139</v>
      </c>
      <c r="C20" s="86">
        <v>26.1</v>
      </c>
      <c r="D20" s="118" t="s">
        <v>9</v>
      </c>
      <c r="E20" s="119" t="s">
        <v>9</v>
      </c>
      <c r="F20" s="119" t="s">
        <v>9</v>
      </c>
      <c r="G20" s="120" t="s">
        <v>9</v>
      </c>
      <c r="H20" s="93" t="s">
        <v>9</v>
      </c>
      <c r="I20" s="91">
        <v>29934</v>
      </c>
    </row>
    <row r="21" spans="1:9" ht="19.5" thickBot="1">
      <c r="A21" s="94" t="s">
        <v>46</v>
      </c>
      <c r="B21" s="95" t="s">
        <v>144</v>
      </c>
      <c r="C21" s="96">
        <v>27.5</v>
      </c>
      <c r="D21" s="97" t="s">
        <v>5</v>
      </c>
      <c r="E21" s="96" t="s">
        <v>164</v>
      </c>
      <c r="F21" s="96" t="s">
        <v>165</v>
      </c>
      <c r="G21" s="125" t="s">
        <v>9</v>
      </c>
      <c r="H21" s="100" t="s">
        <v>9</v>
      </c>
      <c r="I21" s="99">
        <v>27009</v>
      </c>
    </row>
  </sheetData>
  <sortState xmlns:xlrd2="http://schemas.microsoft.com/office/spreadsheetml/2017/richdata2" ref="A13:I21">
    <sortCondition ref="H13:H21"/>
    <sortCondition ref="F13:F21"/>
    <sortCondition ref="E13:E21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6384" width="11.42578125" style="1"/>
  </cols>
  <sheetData>
    <row r="1" spans="1:21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21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35" t="str">
        <f>'CAB Hasta 9,9'!A4:H4</f>
        <v>GOLF CLUB</v>
      </c>
      <c r="B4" s="135"/>
      <c r="C4" s="135"/>
      <c r="D4" s="135"/>
      <c r="E4" s="135"/>
      <c r="F4" s="135"/>
      <c r="G4" s="135"/>
      <c r="H4" s="135"/>
      <c r="I4" s="1"/>
    </row>
    <row r="5" spans="1:21" ht="25.5">
      <c r="A5" s="135" t="str">
        <f>'CAB Hasta 9,9'!A5:H5</f>
        <v>DOLORES</v>
      </c>
      <c r="B5" s="135"/>
      <c r="C5" s="135"/>
      <c r="D5" s="135"/>
      <c r="E5" s="135"/>
      <c r="F5" s="135"/>
      <c r="G5" s="135"/>
      <c r="H5" s="135"/>
      <c r="I5" s="1"/>
    </row>
    <row r="6" spans="1:21" ht="26.25">
      <c r="A6" s="143" t="str">
        <f>'CAB Hasta 9,9'!A6:H6</f>
        <v>9° FECHA DEL RANKING DE MAYORES</v>
      </c>
      <c r="B6" s="143"/>
      <c r="C6" s="143"/>
      <c r="D6" s="143"/>
      <c r="E6" s="143"/>
      <c r="F6" s="143"/>
      <c r="G6" s="143"/>
      <c r="H6" s="143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37" t="str">
        <f>'CAB Hasta 9,9'!A8:H8</f>
        <v>DOS VUELTAS DE 9 HOYOS MEDAL PLAY</v>
      </c>
      <c r="B8" s="137"/>
      <c r="C8" s="137"/>
      <c r="D8" s="137"/>
      <c r="E8" s="137"/>
      <c r="F8" s="137"/>
      <c r="G8" s="137"/>
      <c r="H8" s="137"/>
      <c r="I8" s="1"/>
    </row>
    <row r="9" spans="1:21" ht="19.5">
      <c r="A9" s="138" t="str">
        <f>'CAB Hasta 9,9'!A9:H9</f>
        <v>SABADO 09 Y DOMINGO 10 DE NOVIEMBRE DE 2024</v>
      </c>
      <c r="B9" s="138"/>
      <c r="C9" s="138"/>
      <c r="D9" s="138"/>
      <c r="E9" s="138"/>
      <c r="F9" s="138"/>
      <c r="G9" s="138"/>
      <c r="H9" s="138"/>
      <c r="I9" s="1"/>
    </row>
    <row r="10" spans="1:2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21" ht="20.25" thickBot="1">
      <c r="A11" s="131" t="s">
        <v>64</v>
      </c>
      <c r="B11" s="132"/>
      <c r="C11" s="132"/>
      <c r="D11" s="132"/>
      <c r="E11" s="132"/>
      <c r="F11" s="132"/>
      <c r="G11" s="132"/>
      <c r="H11" s="133"/>
      <c r="I11" s="1"/>
    </row>
    <row r="12" spans="1:21" s="3" customFormat="1" ht="20.25" thickBot="1">
      <c r="A12" s="4" t="s">
        <v>10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0" t="s">
        <v>22</v>
      </c>
      <c r="J12" s="34"/>
      <c r="K12" s="41" t="s">
        <v>23</v>
      </c>
    </row>
    <row r="13" spans="1:21" ht="20.25" thickBot="1">
      <c r="A13" s="84" t="s">
        <v>31</v>
      </c>
      <c r="B13" s="85" t="s">
        <v>144</v>
      </c>
      <c r="C13" s="86">
        <v>26.7</v>
      </c>
      <c r="D13" s="87">
        <v>31</v>
      </c>
      <c r="E13" s="86">
        <v>51</v>
      </c>
      <c r="F13" s="86">
        <v>52</v>
      </c>
      <c r="G13" s="88">
        <f t="shared" ref="G13:G22" si="0">SUM(E13+F13)</f>
        <v>103</v>
      </c>
      <c r="H13" s="121">
        <f t="shared" ref="H13:H22" si="1">(G13-D13)</f>
        <v>72</v>
      </c>
      <c r="I13" s="91">
        <v>26325</v>
      </c>
      <c r="J13" s="56" t="s">
        <v>18</v>
      </c>
      <c r="K13" s="42">
        <f t="shared" ref="K13:K22" si="2">(F13-D13*0.5)</f>
        <v>36.5</v>
      </c>
    </row>
    <row r="14" spans="1:21" ht="20.25" thickBot="1">
      <c r="A14" s="84" t="s">
        <v>150</v>
      </c>
      <c r="B14" s="85" t="s">
        <v>139</v>
      </c>
      <c r="C14" s="86">
        <v>22.3</v>
      </c>
      <c r="D14" s="87">
        <v>26</v>
      </c>
      <c r="E14" s="86">
        <v>51</v>
      </c>
      <c r="F14" s="86">
        <v>49</v>
      </c>
      <c r="G14" s="88">
        <f t="shared" ref="G14:G15" si="3">SUM(E14+F14)</f>
        <v>100</v>
      </c>
      <c r="H14" s="121">
        <f t="shared" ref="H14:H15" si="4">(G14-D14)</f>
        <v>74</v>
      </c>
      <c r="I14" s="91">
        <v>36494</v>
      </c>
      <c r="J14" s="56" t="s">
        <v>19</v>
      </c>
      <c r="K14" s="122">
        <f t="shared" si="2"/>
        <v>36</v>
      </c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1" ht="20.25" thickBot="1">
      <c r="A15" s="84" t="s">
        <v>71</v>
      </c>
      <c r="B15" s="85" t="s">
        <v>169</v>
      </c>
      <c r="C15" s="86">
        <v>1.1000000000000001</v>
      </c>
      <c r="D15" s="87">
        <v>2</v>
      </c>
      <c r="E15" s="86">
        <v>36</v>
      </c>
      <c r="F15" s="86">
        <v>40</v>
      </c>
      <c r="G15" s="101">
        <f t="shared" si="3"/>
        <v>76</v>
      </c>
      <c r="H15" s="89">
        <f t="shared" si="4"/>
        <v>74</v>
      </c>
      <c r="I15" s="91">
        <v>30405</v>
      </c>
      <c r="J15" s="56" t="s">
        <v>27</v>
      </c>
      <c r="K15" s="122">
        <f t="shared" si="2"/>
        <v>39</v>
      </c>
    </row>
    <row r="16" spans="1:21" ht="19.5" thickBot="1">
      <c r="A16" s="84" t="s">
        <v>100</v>
      </c>
      <c r="B16" s="85" t="s">
        <v>139</v>
      </c>
      <c r="C16" s="86">
        <v>23.5</v>
      </c>
      <c r="D16" s="87">
        <v>28</v>
      </c>
      <c r="E16" s="86">
        <v>47</v>
      </c>
      <c r="F16" s="86">
        <v>57</v>
      </c>
      <c r="G16" s="88">
        <f t="shared" si="0"/>
        <v>104</v>
      </c>
      <c r="H16" s="89">
        <f t="shared" si="1"/>
        <v>76</v>
      </c>
      <c r="I16" s="91">
        <v>29198</v>
      </c>
      <c r="K16" s="42">
        <f t="shared" si="2"/>
        <v>43</v>
      </c>
    </row>
    <row r="17" spans="1:11" ht="20.25" thickBot="1">
      <c r="A17" s="84" t="s">
        <v>70</v>
      </c>
      <c r="B17" s="85" t="s">
        <v>141</v>
      </c>
      <c r="C17" s="86">
        <v>6.2</v>
      </c>
      <c r="D17" s="87">
        <v>8</v>
      </c>
      <c r="E17" s="86">
        <v>41</v>
      </c>
      <c r="F17" s="86">
        <v>44</v>
      </c>
      <c r="G17" s="101">
        <f t="shared" si="0"/>
        <v>85</v>
      </c>
      <c r="H17" s="89">
        <f t="shared" si="1"/>
        <v>77</v>
      </c>
      <c r="I17" s="91">
        <v>25494</v>
      </c>
      <c r="J17" s="56" t="s">
        <v>28</v>
      </c>
      <c r="K17" s="42">
        <f t="shared" si="2"/>
        <v>40</v>
      </c>
    </row>
    <row r="18" spans="1:11">
      <c r="A18" s="84" t="s">
        <v>59</v>
      </c>
      <c r="B18" s="85" t="s">
        <v>174</v>
      </c>
      <c r="C18" s="86">
        <v>18.100000000000001</v>
      </c>
      <c r="D18" s="87">
        <v>21</v>
      </c>
      <c r="E18" s="86">
        <v>47</v>
      </c>
      <c r="F18" s="86">
        <v>51</v>
      </c>
      <c r="G18" s="88">
        <f t="shared" si="0"/>
        <v>98</v>
      </c>
      <c r="H18" s="89">
        <f t="shared" si="1"/>
        <v>77</v>
      </c>
      <c r="I18" s="91">
        <v>25038</v>
      </c>
      <c r="K18" s="42">
        <f t="shared" si="2"/>
        <v>40.5</v>
      </c>
    </row>
    <row r="19" spans="1:11">
      <c r="A19" s="84" t="s">
        <v>29</v>
      </c>
      <c r="B19" s="85" t="s">
        <v>147</v>
      </c>
      <c r="C19" s="86">
        <v>8.9</v>
      </c>
      <c r="D19" s="87">
        <v>11</v>
      </c>
      <c r="E19" s="86">
        <v>46</v>
      </c>
      <c r="F19" s="86">
        <v>45</v>
      </c>
      <c r="G19" s="88">
        <f t="shared" si="0"/>
        <v>91</v>
      </c>
      <c r="H19" s="89">
        <f t="shared" si="1"/>
        <v>80</v>
      </c>
      <c r="I19" s="91">
        <v>35020</v>
      </c>
      <c r="K19" s="42">
        <f t="shared" si="2"/>
        <v>39.5</v>
      </c>
    </row>
    <row r="20" spans="1:11">
      <c r="A20" s="84" t="s">
        <v>99</v>
      </c>
      <c r="B20" s="85" t="s">
        <v>139</v>
      </c>
      <c r="C20" s="86">
        <v>25.4</v>
      </c>
      <c r="D20" s="87">
        <v>30</v>
      </c>
      <c r="E20" s="86">
        <v>52</v>
      </c>
      <c r="F20" s="86">
        <v>58</v>
      </c>
      <c r="G20" s="88">
        <f t="shared" si="0"/>
        <v>110</v>
      </c>
      <c r="H20" s="89">
        <f t="shared" si="1"/>
        <v>80</v>
      </c>
      <c r="I20" s="91">
        <v>27112</v>
      </c>
      <c r="K20" s="42">
        <f t="shared" si="2"/>
        <v>43</v>
      </c>
    </row>
    <row r="21" spans="1:11">
      <c r="A21" s="84" t="s">
        <v>32</v>
      </c>
      <c r="B21" s="85" t="s">
        <v>142</v>
      </c>
      <c r="C21" s="86">
        <v>40.5</v>
      </c>
      <c r="D21" s="87">
        <v>46</v>
      </c>
      <c r="E21" s="86">
        <v>69</v>
      </c>
      <c r="F21" s="86">
        <v>62</v>
      </c>
      <c r="G21" s="88">
        <f t="shared" si="0"/>
        <v>131</v>
      </c>
      <c r="H21" s="89">
        <f t="shared" si="1"/>
        <v>85</v>
      </c>
      <c r="I21" s="91">
        <v>20992</v>
      </c>
      <c r="K21" s="42">
        <f t="shared" si="2"/>
        <v>39</v>
      </c>
    </row>
    <row r="22" spans="1:11">
      <c r="A22" s="84" t="s">
        <v>33</v>
      </c>
      <c r="B22" s="85" t="s">
        <v>142</v>
      </c>
      <c r="C22" s="86">
        <v>39.4</v>
      </c>
      <c r="D22" s="87">
        <v>45</v>
      </c>
      <c r="E22" s="86">
        <v>66</v>
      </c>
      <c r="F22" s="86">
        <v>69</v>
      </c>
      <c r="G22" s="88">
        <f t="shared" si="0"/>
        <v>135</v>
      </c>
      <c r="H22" s="89">
        <f t="shared" si="1"/>
        <v>90</v>
      </c>
      <c r="I22" s="91">
        <v>20615</v>
      </c>
      <c r="K22" s="42">
        <f t="shared" si="2"/>
        <v>46.5</v>
      </c>
    </row>
    <row r="23" spans="1:11">
      <c r="A23" s="84" t="s">
        <v>26</v>
      </c>
      <c r="B23" s="85" t="s">
        <v>141</v>
      </c>
      <c r="C23" s="86">
        <v>0.5</v>
      </c>
      <c r="D23" s="87" t="s">
        <v>5</v>
      </c>
      <c r="E23" s="86" t="s">
        <v>164</v>
      </c>
      <c r="F23" s="86" t="s">
        <v>165</v>
      </c>
      <c r="G23" s="120" t="s">
        <v>9</v>
      </c>
      <c r="H23" s="93" t="s">
        <v>9</v>
      </c>
      <c r="I23" s="91">
        <v>25922</v>
      </c>
      <c r="K23" s="42"/>
    </row>
    <row r="24" spans="1:11">
      <c r="A24" s="84" t="s">
        <v>30</v>
      </c>
      <c r="B24" s="85" t="s">
        <v>141</v>
      </c>
      <c r="C24" s="86">
        <v>3.2</v>
      </c>
      <c r="D24" s="87" t="s">
        <v>5</v>
      </c>
      <c r="E24" s="86" t="s">
        <v>164</v>
      </c>
      <c r="F24" s="86" t="s">
        <v>165</v>
      </c>
      <c r="G24" s="120" t="s">
        <v>9</v>
      </c>
      <c r="H24" s="93" t="s">
        <v>9</v>
      </c>
      <c r="I24" s="91">
        <v>33060</v>
      </c>
      <c r="K24" s="42"/>
    </row>
    <row r="25" spans="1:11">
      <c r="D25" s="1"/>
      <c r="E25" s="1"/>
      <c r="F25" s="1"/>
      <c r="G25" s="1"/>
      <c r="H25" s="1"/>
      <c r="I25" s="1"/>
      <c r="J25" s="1"/>
    </row>
    <row r="26" spans="1:11">
      <c r="D26" s="1"/>
      <c r="E26" s="1"/>
      <c r="F26" s="1"/>
      <c r="G26" s="1"/>
      <c r="H26" s="1"/>
      <c r="I26" s="1"/>
      <c r="J26" s="1"/>
    </row>
  </sheetData>
  <sortState xmlns:xlrd2="http://schemas.microsoft.com/office/spreadsheetml/2017/richdata2" ref="A13:I24">
    <sortCondition ref="H13:H24"/>
    <sortCondition ref="F13:F24"/>
    <sortCondition ref="E13:E24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T86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9.5703125" style="35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34" t="s">
        <v>6</v>
      </c>
      <c r="B1" s="134"/>
      <c r="C1" s="134"/>
      <c r="D1" s="134"/>
      <c r="E1" s="134"/>
      <c r="F1" s="134"/>
      <c r="G1" s="134"/>
      <c r="H1" s="134"/>
      <c r="I1" s="1"/>
    </row>
    <row r="2" spans="1:20" ht="30.75">
      <c r="A2" s="134" t="s">
        <v>7</v>
      </c>
      <c r="B2" s="134"/>
      <c r="C2" s="134"/>
      <c r="D2" s="134"/>
      <c r="E2" s="134"/>
      <c r="F2" s="134"/>
      <c r="G2" s="134"/>
      <c r="H2" s="134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35" t="str">
        <f>DAM!A4</f>
        <v>GOLF CLUB</v>
      </c>
      <c r="B4" s="135"/>
      <c r="C4" s="135"/>
      <c r="D4" s="135"/>
      <c r="E4" s="135"/>
      <c r="F4" s="135"/>
      <c r="G4" s="135"/>
      <c r="H4" s="135"/>
      <c r="I4" s="1"/>
    </row>
    <row r="5" spans="1:20" ht="25.5">
      <c r="A5" s="135" t="str">
        <f>DAM!A5</f>
        <v>DOLORES</v>
      </c>
      <c r="B5" s="135"/>
      <c r="C5" s="135"/>
      <c r="D5" s="135"/>
      <c r="E5" s="135"/>
      <c r="F5" s="135"/>
      <c r="G5" s="135"/>
      <c r="H5" s="135"/>
      <c r="I5" s="1"/>
    </row>
    <row r="6" spans="1:20" ht="26.25">
      <c r="A6" s="136" t="str">
        <f>DAM!A6</f>
        <v>9° FECHA DEL RANKING DE MAYORES</v>
      </c>
      <c r="B6" s="136"/>
      <c r="C6" s="136"/>
      <c r="D6" s="136"/>
      <c r="E6" s="136"/>
      <c r="F6" s="136"/>
      <c r="G6" s="136"/>
      <c r="H6" s="136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37" t="s">
        <v>20</v>
      </c>
      <c r="B8" s="137"/>
      <c r="C8" s="137"/>
      <c r="D8" s="137"/>
      <c r="E8" s="137"/>
      <c r="F8" s="137"/>
      <c r="G8" s="137"/>
      <c r="H8" s="137"/>
      <c r="I8" s="1"/>
    </row>
    <row r="9" spans="1:20" ht="19.5">
      <c r="A9" s="138" t="str">
        <f>'CAB Hasta 9,9'!A9:H9</f>
        <v>SABADO 09 Y DOMINGO 10 DE NOVIEMBRE DE 2024</v>
      </c>
      <c r="B9" s="138"/>
      <c r="C9" s="138"/>
      <c r="D9" s="138"/>
      <c r="E9" s="138"/>
      <c r="F9" s="138"/>
      <c r="G9" s="138"/>
      <c r="H9" s="138"/>
      <c r="I9" s="1"/>
    </row>
    <row r="10" spans="1:20" ht="20.25" thickBot="1">
      <c r="A10" s="139"/>
      <c r="B10" s="139"/>
      <c r="C10" s="139"/>
      <c r="D10" s="139"/>
      <c r="E10" s="139"/>
      <c r="F10" s="139"/>
      <c r="G10" s="139"/>
      <c r="H10" s="139"/>
      <c r="I10" s="1"/>
    </row>
    <row r="11" spans="1:20" ht="20.25" thickBot="1">
      <c r="A11" s="131" t="s">
        <v>25</v>
      </c>
      <c r="B11" s="132"/>
      <c r="C11" s="132"/>
      <c r="D11" s="132"/>
      <c r="E11" s="132"/>
      <c r="F11" s="132"/>
      <c r="G11" s="132"/>
      <c r="H11" s="133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55" t="s">
        <v>9</v>
      </c>
      <c r="I12" s="90" t="s">
        <v>22</v>
      </c>
      <c r="J12" s="35"/>
      <c r="K12" s="53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84" t="s">
        <v>154</v>
      </c>
      <c r="B13" s="85" t="s">
        <v>140</v>
      </c>
      <c r="C13" s="86">
        <v>-1.8</v>
      </c>
      <c r="D13" s="87">
        <v>-3</v>
      </c>
      <c r="E13" s="86">
        <v>34</v>
      </c>
      <c r="F13" s="86">
        <v>35</v>
      </c>
      <c r="G13" s="101">
        <f t="shared" ref="G13:G44" si="0">SUM(E13+F13)</f>
        <v>69</v>
      </c>
      <c r="H13" s="93" t="s">
        <v>9</v>
      </c>
      <c r="I13" s="91">
        <v>33685</v>
      </c>
      <c r="J13" s="57" t="s">
        <v>27</v>
      </c>
      <c r="K13" s="45">
        <f>DATEDIF(I13,$K$12,"Y")</f>
        <v>32</v>
      </c>
    </row>
    <row r="14" spans="1:20">
      <c r="A14" s="84" t="s">
        <v>57</v>
      </c>
      <c r="B14" s="85" t="s">
        <v>147</v>
      </c>
      <c r="C14" s="86">
        <v>5.9</v>
      </c>
      <c r="D14" s="87">
        <v>5</v>
      </c>
      <c r="E14" s="86">
        <v>37</v>
      </c>
      <c r="F14" s="86">
        <v>34</v>
      </c>
      <c r="G14" s="88">
        <f t="shared" si="0"/>
        <v>71</v>
      </c>
      <c r="H14" s="93" t="s">
        <v>9</v>
      </c>
      <c r="I14" s="91">
        <v>28522</v>
      </c>
      <c r="K14" s="45">
        <f t="shared" ref="K14:K27" si="1">DATEDIF(I14,$K$12,"Y")</f>
        <v>46</v>
      </c>
    </row>
    <row r="15" spans="1:20">
      <c r="A15" s="84" t="s">
        <v>39</v>
      </c>
      <c r="B15" s="85" t="s">
        <v>168</v>
      </c>
      <c r="C15" s="86">
        <v>-1</v>
      </c>
      <c r="D15" s="87">
        <v>-3</v>
      </c>
      <c r="E15" s="86">
        <v>38</v>
      </c>
      <c r="F15" s="86">
        <v>36</v>
      </c>
      <c r="G15" s="88">
        <f t="shared" si="0"/>
        <v>74</v>
      </c>
      <c r="H15" s="93" t="s">
        <v>9</v>
      </c>
      <c r="I15" s="91">
        <v>34117</v>
      </c>
      <c r="K15" s="45">
        <f t="shared" si="1"/>
        <v>31</v>
      </c>
    </row>
    <row r="16" spans="1:20">
      <c r="A16" s="84" t="s">
        <v>43</v>
      </c>
      <c r="B16" s="85" t="s">
        <v>142</v>
      </c>
      <c r="C16" s="86">
        <v>0.2</v>
      </c>
      <c r="D16" s="87">
        <v>-1</v>
      </c>
      <c r="E16" s="86">
        <v>37</v>
      </c>
      <c r="F16" s="86">
        <v>38</v>
      </c>
      <c r="G16" s="88">
        <f t="shared" si="0"/>
        <v>75</v>
      </c>
      <c r="H16" s="93" t="s">
        <v>9</v>
      </c>
      <c r="I16" s="91">
        <v>27313</v>
      </c>
      <c r="K16" s="45">
        <f t="shared" si="1"/>
        <v>50</v>
      </c>
    </row>
    <row r="17" spans="1:11">
      <c r="A17" s="84" t="s">
        <v>171</v>
      </c>
      <c r="B17" s="85" t="s">
        <v>147</v>
      </c>
      <c r="C17" s="86">
        <v>5.0999999999999996</v>
      </c>
      <c r="D17" s="87">
        <v>4</v>
      </c>
      <c r="E17" s="86">
        <v>39</v>
      </c>
      <c r="F17" s="86">
        <v>37</v>
      </c>
      <c r="G17" s="88">
        <f t="shared" si="0"/>
        <v>76</v>
      </c>
      <c r="H17" s="93" t="s">
        <v>9</v>
      </c>
      <c r="I17" s="91">
        <v>20469</v>
      </c>
      <c r="K17" s="45">
        <f t="shared" si="1"/>
        <v>68</v>
      </c>
    </row>
    <row r="18" spans="1:11">
      <c r="A18" s="84" t="s">
        <v>41</v>
      </c>
      <c r="B18" s="85" t="s">
        <v>141</v>
      </c>
      <c r="C18" s="86">
        <v>0.7</v>
      </c>
      <c r="D18" s="87">
        <v>-1</v>
      </c>
      <c r="E18" s="86">
        <v>39</v>
      </c>
      <c r="F18" s="86">
        <v>39</v>
      </c>
      <c r="G18" s="88">
        <f t="shared" si="0"/>
        <v>78</v>
      </c>
      <c r="H18" s="93" t="s">
        <v>9</v>
      </c>
      <c r="I18" s="91">
        <v>26222</v>
      </c>
      <c r="K18" s="45">
        <f t="shared" si="1"/>
        <v>53</v>
      </c>
    </row>
    <row r="19" spans="1:11">
      <c r="A19" s="84" t="s">
        <v>42</v>
      </c>
      <c r="B19" s="85" t="s">
        <v>169</v>
      </c>
      <c r="C19" s="86">
        <v>-0.6</v>
      </c>
      <c r="D19" s="87">
        <v>-2</v>
      </c>
      <c r="E19" s="86">
        <v>39</v>
      </c>
      <c r="F19" s="86">
        <v>39</v>
      </c>
      <c r="G19" s="88">
        <f t="shared" si="0"/>
        <v>78</v>
      </c>
      <c r="H19" s="93" t="s">
        <v>9</v>
      </c>
      <c r="I19" s="91">
        <v>29431</v>
      </c>
      <c r="K19" s="45">
        <f t="shared" si="1"/>
        <v>44</v>
      </c>
    </row>
    <row r="20" spans="1:11">
      <c r="A20" s="84" t="s">
        <v>44</v>
      </c>
      <c r="B20" s="85" t="s">
        <v>147</v>
      </c>
      <c r="C20" s="86">
        <v>3.9</v>
      </c>
      <c r="D20" s="87">
        <v>3</v>
      </c>
      <c r="E20" s="86">
        <v>38</v>
      </c>
      <c r="F20" s="86">
        <v>40</v>
      </c>
      <c r="G20" s="88">
        <f t="shared" si="0"/>
        <v>78</v>
      </c>
      <c r="H20" s="93" t="s">
        <v>9</v>
      </c>
      <c r="I20" s="91">
        <v>29151</v>
      </c>
      <c r="K20" s="45">
        <f t="shared" si="1"/>
        <v>45</v>
      </c>
    </row>
    <row r="21" spans="1:11">
      <c r="A21" s="84" t="s">
        <v>40</v>
      </c>
      <c r="B21" s="85" t="s">
        <v>147</v>
      </c>
      <c r="C21" s="86">
        <v>1.6</v>
      </c>
      <c r="D21" s="87">
        <v>0</v>
      </c>
      <c r="E21" s="86">
        <v>41</v>
      </c>
      <c r="F21" s="86">
        <v>38</v>
      </c>
      <c r="G21" s="88">
        <f t="shared" si="0"/>
        <v>79</v>
      </c>
      <c r="H21" s="93" t="s">
        <v>9</v>
      </c>
      <c r="I21" s="91">
        <v>25144</v>
      </c>
      <c r="K21" s="45">
        <f t="shared" si="1"/>
        <v>56</v>
      </c>
    </row>
    <row r="22" spans="1:11">
      <c r="A22" s="84" t="s">
        <v>78</v>
      </c>
      <c r="B22" s="85" t="s">
        <v>140</v>
      </c>
      <c r="C22" s="86">
        <v>4.7</v>
      </c>
      <c r="D22" s="87">
        <v>4</v>
      </c>
      <c r="E22" s="86">
        <v>38</v>
      </c>
      <c r="F22" s="86">
        <v>41</v>
      </c>
      <c r="G22" s="88">
        <f t="shared" si="0"/>
        <v>79</v>
      </c>
      <c r="H22" s="93" t="s">
        <v>9</v>
      </c>
      <c r="I22" s="91">
        <v>25972</v>
      </c>
      <c r="K22" s="45">
        <f t="shared" si="1"/>
        <v>53</v>
      </c>
    </row>
    <row r="23" spans="1:11">
      <c r="A23" s="84" t="s">
        <v>155</v>
      </c>
      <c r="B23" s="85" t="s">
        <v>140</v>
      </c>
      <c r="C23" s="86">
        <v>2.1</v>
      </c>
      <c r="D23" s="87">
        <v>1</v>
      </c>
      <c r="E23" s="86">
        <v>39</v>
      </c>
      <c r="F23" s="86">
        <v>42</v>
      </c>
      <c r="G23" s="88">
        <f t="shared" si="0"/>
        <v>81</v>
      </c>
      <c r="H23" s="93" t="s">
        <v>9</v>
      </c>
      <c r="I23" s="91">
        <v>27435</v>
      </c>
      <c r="K23" s="45">
        <f t="shared" si="1"/>
        <v>49</v>
      </c>
    </row>
    <row r="24" spans="1:11">
      <c r="A24" s="84" t="s">
        <v>172</v>
      </c>
      <c r="B24" s="85" t="s">
        <v>139</v>
      </c>
      <c r="C24" s="86">
        <v>6.4</v>
      </c>
      <c r="D24" s="87">
        <v>6</v>
      </c>
      <c r="E24" s="86">
        <v>43</v>
      </c>
      <c r="F24" s="86">
        <v>40</v>
      </c>
      <c r="G24" s="88">
        <f t="shared" si="0"/>
        <v>83</v>
      </c>
      <c r="H24" s="93" t="s">
        <v>9</v>
      </c>
      <c r="I24" s="91">
        <v>28067</v>
      </c>
      <c r="K24" s="45">
        <f t="shared" si="1"/>
        <v>48</v>
      </c>
    </row>
    <row r="25" spans="1:11">
      <c r="A25" s="84" t="s">
        <v>138</v>
      </c>
      <c r="B25" s="85" t="s">
        <v>139</v>
      </c>
      <c r="C25" s="86">
        <v>11.8</v>
      </c>
      <c r="D25" s="87">
        <v>12</v>
      </c>
      <c r="E25" s="86">
        <v>41</v>
      </c>
      <c r="F25" s="86">
        <v>42</v>
      </c>
      <c r="G25" s="88">
        <f t="shared" si="0"/>
        <v>83</v>
      </c>
      <c r="H25" s="93" t="s">
        <v>9</v>
      </c>
      <c r="I25" s="91">
        <v>32493</v>
      </c>
      <c r="K25" s="45">
        <f t="shared" si="1"/>
        <v>36</v>
      </c>
    </row>
    <row r="26" spans="1:11">
      <c r="A26" s="84" t="s">
        <v>74</v>
      </c>
      <c r="B26" s="85" t="s">
        <v>139</v>
      </c>
      <c r="C26" s="86">
        <v>7.7</v>
      </c>
      <c r="D26" s="87">
        <v>7</v>
      </c>
      <c r="E26" s="86">
        <v>40</v>
      </c>
      <c r="F26" s="86">
        <v>43</v>
      </c>
      <c r="G26" s="88">
        <f t="shared" si="0"/>
        <v>83</v>
      </c>
      <c r="H26" s="93" t="s">
        <v>9</v>
      </c>
      <c r="I26" s="91">
        <v>30391</v>
      </c>
      <c r="K26" s="45">
        <f t="shared" si="1"/>
        <v>41</v>
      </c>
    </row>
    <row r="27" spans="1:11">
      <c r="A27" s="84" t="s">
        <v>77</v>
      </c>
      <c r="B27" s="85" t="s">
        <v>140</v>
      </c>
      <c r="C27" s="86">
        <v>4.5</v>
      </c>
      <c r="D27" s="87">
        <v>4</v>
      </c>
      <c r="E27" s="86">
        <v>38</v>
      </c>
      <c r="F27" s="86">
        <v>45</v>
      </c>
      <c r="G27" s="88">
        <f t="shared" si="0"/>
        <v>83</v>
      </c>
      <c r="H27" s="93" t="s">
        <v>9</v>
      </c>
      <c r="I27" s="91">
        <v>22466</v>
      </c>
      <c r="K27" s="45">
        <f t="shared" si="1"/>
        <v>63</v>
      </c>
    </row>
    <row r="28" spans="1:11">
      <c r="A28" s="84" t="s">
        <v>134</v>
      </c>
      <c r="B28" s="85" t="s">
        <v>139</v>
      </c>
      <c r="C28" s="86">
        <v>14.6</v>
      </c>
      <c r="D28" s="87">
        <v>15</v>
      </c>
      <c r="E28" s="86">
        <v>43</v>
      </c>
      <c r="F28" s="86">
        <v>42</v>
      </c>
      <c r="G28" s="88">
        <f t="shared" si="0"/>
        <v>85</v>
      </c>
      <c r="H28" s="93" t="s">
        <v>9</v>
      </c>
      <c r="I28" s="91">
        <v>29431</v>
      </c>
      <c r="K28" s="45">
        <f t="shared" ref="K28:K50" si="2">DATEDIF(I28,$K$12,"Y")</f>
        <v>44</v>
      </c>
    </row>
    <row r="29" spans="1:11">
      <c r="A29" s="84" t="s">
        <v>136</v>
      </c>
      <c r="B29" s="85" t="s">
        <v>139</v>
      </c>
      <c r="C29" s="86">
        <v>14.3</v>
      </c>
      <c r="D29" s="87">
        <v>15</v>
      </c>
      <c r="E29" s="86">
        <v>43</v>
      </c>
      <c r="F29" s="86">
        <v>42</v>
      </c>
      <c r="G29" s="88">
        <f t="shared" si="0"/>
        <v>85</v>
      </c>
      <c r="H29" s="93" t="s">
        <v>9</v>
      </c>
      <c r="I29" s="91">
        <v>29154</v>
      </c>
      <c r="K29" s="45">
        <f t="shared" si="2"/>
        <v>45</v>
      </c>
    </row>
    <row r="30" spans="1:11">
      <c r="A30" s="84" t="s">
        <v>170</v>
      </c>
      <c r="B30" s="85" t="s">
        <v>139</v>
      </c>
      <c r="C30" s="86">
        <v>4.4000000000000004</v>
      </c>
      <c r="D30" s="87">
        <v>3</v>
      </c>
      <c r="E30" s="86">
        <v>42</v>
      </c>
      <c r="F30" s="86">
        <v>43</v>
      </c>
      <c r="G30" s="88">
        <f t="shared" si="0"/>
        <v>85</v>
      </c>
      <c r="H30" s="93" t="s">
        <v>9</v>
      </c>
      <c r="I30" s="91">
        <v>26705</v>
      </c>
      <c r="K30" s="45">
        <f t="shared" si="2"/>
        <v>51</v>
      </c>
    </row>
    <row r="31" spans="1:11">
      <c r="A31" s="84" t="s">
        <v>98</v>
      </c>
      <c r="B31" s="85" t="s">
        <v>139</v>
      </c>
      <c r="C31" s="86">
        <v>10.4</v>
      </c>
      <c r="D31" s="87">
        <v>11</v>
      </c>
      <c r="E31" s="86">
        <v>43</v>
      </c>
      <c r="F31" s="86">
        <v>43</v>
      </c>
      <c r="G31" s="88">
        <f t="shared" si="0"/>
        <v>86</v>
      </c>
      <c r="H31" s="93" t="s">
        <v>9</v>
      </c>
      <c r="I31" s="91">
        <v>28273</v>
      </c>
      <c r="K31" s="45">
        <f t="shared" si="2"/>
        <v>47</v>
      </c>
    </row>
    <row r="32" spans="1:11">
      <c r="A32" s="84" t="s">
        <v>113</v>
      </c>
      <c r="B32" s="85" t="s">
        <v>140</v>
      </c>
      <c r="C32" s="86">
        <v>10.9</v>
      </c>
      <c r="D32" s="87">
        <v>11</v>
      </c>
      <c r="E32" s="86">
        <v>40</v>
      </c>
      <c r="F32" s="86">
        <v>46</v>
      </c>
      <c r="G32" s="88">
        <f t="shared" si="0"/>
        <v>86</v>
      </c>
      <c r="H32" s="93" t="s">
        <v>9</v>
      </c>
      <c r="I32" s="91">
        <v>27570</v>
      </c>
      <c r="K32" s="45">
        <f t="shared" si="2"/>
        <v>49</v>
      </c>
    </row>
    <row r="33" spans="1:11">
      <c r="A33" s="84" t="s">
        <v>97</v>
      </c>
      <c r="B33" s="85" t="s">
        <v>139</v>
      </c>
      <c r="C33" s="86">
        <v>12.1</v>
      </c>
      <c r="D33" s="87">
        <v>13</v>
      </c>
      <c r="E33" s="86">
        <v>47</v>
      </c>
      <c r="F33" s="86">
        <v>41</v>
      </c>
      <c r="G33" s="88">
        <f t="shared" si="0"/>
        <v>88</v>
      </c>
      <c r="H33" s="93" t="s">
        <v>9</v>
      </c>
      <c r="I33" s="91">
        <v>23559</v>
      </c>
      <c r="J33" s="69"/>
      <c r="K33" s="45">
        <f t="shared" si="2"/>
        <v>60</v>
      </c>
    </row>
    <row r="34" spans="1:11">
      <c r="A34" s="84" t="s">
        <v>51</v>
      </c>
      <c r="B34" s="85" t="s">
        <v>139</v>
      </c>
      <c r="C34" s="86">
        <v>15.3</v>
      </c>
      <c r="D34" s="87">
        <v>16</v>
      </c>
      <c r="E34" s="86">
        <v>45</v>
      </c>
      <c r="F34" s="86">
        <v>43</v>
      </c>
      <c r="G34" s="88">
        <f t="shared" si="0"/>
        <v>88</v>
      </c>
      <c r="H34" s="93" t="s">
        <v>9</v>
      </c>
      <c r="I34" s="91">
        <v>27996</v>
      </c>
      <c r="K34" s="45">
        <f t="shared" si="2"/>
        <v>48</v>
      </c>
    </row>
    <row r="35" spans="1:11">
      <c r="A35" s="84" t="s">
        <v>95</v>
      </c>
      <c r="B35" s="85" t="s">
        <v>139</v>
      </c>
      <c r="C35" s="86">
        <v>10</v>
      </c>
      <c r="D35" s="87">
        <v>10</v>
      </c>
      <c r="E35" s="86">
        <v>45</v>
      </c>
      <c r="F35" s="86">
        <v>43</v>
      </c>
      <c r="G35" s="88">
        <f t="shared" si="0"/>
        <v>88</v>
      </c>
      <c r="H35" s="93" t="s">
        <v>9</v>
      </c>
      <c r="I35" s="91">
        <v>26952</v>
      </c>
      <c r="K35" s="45">
        <f t="shared" si="2"/>
        <v>51</v>
      </c>
    </row>
    <row r="36" spans="1:11">
      <c r="A36" s="84" t="s">
        <v>156</v>
      </c>
      <c r="B36" s="85" t="s">
        <v>139</v>
      </c>
      <c r="C36" s="86">
        <v>7.8</v>
      </c>
      <c r="D36" s="87">
        <v>7</v>
      </c>
      <c r="E36" s="86">
        <v>44</v>
      </c>
      <c r="F36" s="86">
        <v>44</v>
      </c>
      <c r="G36" s="88">
        <f t="shared" si="0"/>
        <v>88</v>
      </c>
      <c r="H36" s="93" t="s">
        <v>9</v>
      </c>
      <c r="I36" s="91">
        <v>26079</v>
      </c>
      <c r="K36" s="45">
        <f t="shared" si="2"/>
        <v>53</v>
      </c>
    </row>
    <row r="37" spans="1:11">
      <c r="A37" s="84" t="s">
        <v>53</v>
      </c>
      <c r="B37" s="85" t="s">
        <v>142</v>
      </c>
      <c r="C37" s="86">
        <v>12.1</v>
      </c>
      <c r="D37" s="87">
        <v>13</v>
      </c>
      <c r="E37" s="86">
        <v>44</v>
      </c>
      <c r="F37" s="86">
        <v>45</v>
      </c>
      <c r="G37" s="88">
        <f t="shared" si="0"/>
        <v>89</v>
      </c>
      <c r="H37" s="93" t="s">
        <v>9</v>
      </c>
      <c r="I37" s="91">
        <v>21345</v>
      </c>
      <c r="K37" s="45">
        <f t="shared" si="2"/>
        <v>66</v>
      </c>
    </row>
    <row r="38" spans="1:11">
      <c r="A38" s="84" t="s">
        <v>109</v>
      </c>
      <c r="B38" s="85" t="s">
        <v>139</v>
      </c>
      <c r="C38" s="86">
        <v>15.9</v>
      </c>
      <c r="D38" s="87">
        <v>17</v>
      </c>
      <c r="E38" s="86">
        <v>43</v>
      </c>
      <c r="F38" s="86">
        <v>47</v>
      </c>
      <c r="G38" s="88">
        <f t="shared" si="0"/>
        <v>90</v>
      </c>
      <c r="H38" s="93" t="s">
        <v>9</v>
      </c>
      <c r="I38" s="91">
        <v>25479</v>
      </c>
      <c r="K38" s="45">
        <f t="shared" si="2"/>
        <v>55</v>
      </c>
    </row>
    <row r="39" spans="1:11">
      <c r="A39" s="84" t="s">
        <v>173</v>
      </c>
      <c r="B39" s="85" t="s">
        <v>139</v>
      </c>
      <c r="C39" s="86">
        <v>9.3000000000000007</v>
      </c>
      <c r="D39" s="87">
        <v>9</v>
      </c>
      <c r="E39" s="86">
        <v>46</v>
      </c>
      <c r="F39" s="86">
        <v>45</v>
      </c>
      <c r="G39" s="88">
        <f t="shared" si="0"/>
        <v>91</v>
      </c>
      <c r="H39" s="93" t="s">
        <v>9</v>
      </c>
      <c r="I39" s="91">
        <v>28131</v>
      </c>
      <c r="K39" s="45">
        <f t="shared" si="2"/>
        <v>47</v>
      </c>
    </row>
    <row r="40" spans="1:11">
      <c r="A40" s="84" t="s">
        <v>123</v>
      </c>
      <c r="B40" s="85" t="s">
        <v>139</v>
      </c>
      <c r="C40" s="86">
        <v>16.2</v>
      </c>
      <c r="D40" s="87">
        <v>17</v>
      </c>
      <c r="E40" s="86">
        <v>46</v>
      </c>
      <c r="F40" s="86">
        <v>45</v>
      </c>
      <c r="G40" s="88">
        <f t="shared" si="0"/>
        <v>91</v>
      </c>
      <c r="H40" s="93" t="s">
        <v>9</v>
      </c>
      <c r="I40" s="91">
        <v>30845</v>
      </c>
      <c r="K40" s="45">
        <f t="shared" si="2"/>
        <v>40</v>
      </c>
    </row>
    <row r="41" spans="1:11">
      <c r="A41" s="84" t="s">
        <v>61</v>
      </c>
      <c r="B41" s="85" t="s">
        <v>144</v>
      </c>
      <c r="C41" s="86">
        <v>17.100000000000001</v>
      </c>
      <c r="D41" s="87">
        <v>18</v>
      </c>
      <c r="E41" s="86">
        <v>45</v>
      </c>
      <c r="F41" s="86">
        <v>46</v>
      </c>
      <c r="G41" s="88">
        <f t="shared" si="0"/>
        <v>91</v>
      </c>
      <c r="H41" s="93" t="s">
        <v>9</v>
      </c>
      <c r="I41" s="91">
        <v>19717</v>
      </c>
      <c r="K41" s="45">
        <f t="shared" si="2"/>
        <v>71</v>
      </c>
    </row>
    <row r="42" spans="1:11">
      <c r="A42" s="84" t="s">
        <v>104</v>
      </c>
      <c r="B42" s="85" t="s">
        <v>140</v>
      </c>
      <c r="C42" s="86">
        <v>13</v>
      </c>
      <c r="D42" s="87">
        <v>14</v>
      </c>
      <c r="E42" s="86">
        <v>44</v>
      </c>
      <c r="F42" s="86">
        <v>47</v>
      </c>
      <c r="G42" s="88">
        <f t="shared" si="0"/>
        <v>91</v>
      </c>
      <c r="H42" s="93" t="s">
        <v>9</v>
      </c>
      <c r="I42" s="91">
        <v>22639</v>
      </c>
      <c r="K42" s="45">
        <f t="shared" si="2"/>
        <v>63</v>
      </c>
    </row>
    <row r="43" spans="1:11">
      <c r="A43" s="84" t="s">
        <v>112</v>
      </c>
      <c r="B43" s="85" t="s">
        <v>140</v>
      </c>
      <c r="C43" s="86">
        <v>12.4</v>
      </c>
      <c r="D43" s="87">
        <v>13</v>
      </c>
      <c r="E43" s="86">
        <v>44</v>
      </c>
      <c r="F43" s="86">
        <v>47</v>
      </c>
      <c r="G43" s="88">
        <f t="shared" si="0"/>
        <v>91</v>
      </c>
      <c r="H43" s="93" t="s">
        <v>9</v>
      </c>
      <c r="I43" s="91">
        <v>28545</v>
      </c>
      <c r="K43" s="45">
        <f t="shared" si="2"/>
        <v>46</v>
      </c>
    </row>
    <row r="44" spans="1:11">
      <c r="A44" s="84" t="s">
        <v>62</v>
      </c>
      <c r="B44" s="85" t="s">
        <v>147</v>
      </c>
      <c r="C44" s="86">
        <v>7.4</v>
      </c>
      <c r="D44" s="87">
        <v>7</v>
      </c>
      <c r="E44" s="86">
        <v>43</v>
      </c>
      <c r="F44" s="86">
        <v>48</v>
      </c>
      <c r="G44" s="88">
        <f t="shared" si="0"/>
        <v>91</v>
      </c>
      <c r="H44" s="93" t="s">
        <v>9</v>
      </c>
      <c r="I44" s="91">
        <v>30789</v>
      </c>
      <c r="K44" s="45">
        <f t="shared" si="2"/>
        <v>40</v>
      </c>
    </row>
    <row r="45" spans="1:11">
      <c r="A45" s="84" t="s">
        <v>110</v>
      </c>
      <c r="B45" s="85" t="s">
        <v>139</v>
      </c>
      <c r="C45" s="86">
        <v>20</v>
      </c>
      <c r="D45" s="87">
        <v>21</v>
      </c>
      <c r="E45" s="86">
        <v>47</v>
      </c>
      <c r="F45" s="86">
        <v>46</v>
      </c>
      <c r="G45" s="88">
        <f t="shared" ref="G45:G76" si="3">SUM(E45+F45)</f>
        <v>93</v>
      </c>
      <c r="H45" s="93" t="s">
        <v>9</v>
      </c>
      <c r="I45" s="91">
        <v>34775</v>
      </c>
      <c r="K45" s="45">
        <f t="shared" si="2"/>
        <v>29</v>
      </c>
    </row>
    <row r="46" spans="1:11">
      <c r="A46" s="84" t="s">
        <v>118</v>
      </c>
      <c r="B46" s="85" t="s">
        <v>140</v>
      </c>
      <c r="C46" s="86">
        <v>14.4</v>
      </c>
      <c r="D46" s="87">
        <v>15</v>
      </c>
      <c r="E46" s="86">
        <v>45</v>
      </c>
      <c r="F46" s="86">
        <v>48</v>
      </c>
      <c r="G46" s="88">
        <f t="shared" si="3"/>
        <v>93</v>
      </c>
      <c r="H46" s="93" t="s">
        <v>9</v>
      </c>
      <c r="I46" s="91">
        <v>22195</v>
      </c>
      <c r="K46" s="45">
        <f t="shared" si="2"/>
        <v>64</v>
      </c>
    </row>
    <row r="47" spans="1:11">
      <c r="A47" s="84" t="s">
        <v>135</v>
      </c>
      <c r="B47" s="85" t="s">
        <v>139</v>
      </c>
      <c r="C47" s="86">
        <v>16.5</v>
      </c>
      <c r="D47" s="87">
        <v>17</v>
      </c>
      <c r="E47" s="86">
        <v>47</v>
      </c>
      <c r="F47" s="86">
        <v>47</v>
      </c>
      <c r="G47" s="88">
        <f t="shared" si="3"/>
        <v>94</v>
      </c>
      <c r="H47" s="93" t="s">
        <v>9</v>
      </c>
      <c r="I47" s="91">
        <v>30325</v>
      </c>
      <c r="K47" s="45">
        <f t="shared" si="2"/>
        <v>41</v>
      </c>
    </row>
    <row r="48" spans="1:11">
      <c r="A48" s="84" t="s">
        <v>114</v>
      </c>
      <c r="B48" s="85" t="s">
        <v>140</v>
      </c>
      <c r="C48" s="86">
        <v>15.7</v>
      </c>
      <c r="D48" s="87">
        <v>17</v>
      </c>
      <c r="E48" s="86">
        <v>46</v>
      </c>
      <c r="F48" s="86">
        <v>48</v>
      </c>
      <c r="G48" s="88">
        <f t="shared" si="3"/>
        <v>94</v>
      </c>
      <c r="H48" s="93" t="s">
        <v>9</v>
      </c>
      <c r="I48" s="91">
        <v>24250</v>
      </c>
      <c r="K48" s="45">
        <f t="shared" si="2"/>
        <v>58</v>
      </c>
    </row>
    <row r="49" spans="1:11">
      <c r="A49" s="84" t="s">
        <v>103</v>
      </c>
      <c r="B49" s="85" t="s">
        <v>140</v>
      </c>
      <c r="C49" s="86">
        <v>14.6</v>
      </c>
      <c r="D49" s="87">
        <v>15</v>
      </c>
      <c r="E49" s="86">
        <v>48</v>
      </c>
      <c r="F49" s="86">
        <v>47</v>
      </c>
      <c r="G49" s="88">
        <f t="shared" si="3"/>
        <v>95</v>
      </c>
      <c r="H49" s="93" t="s">
        <v>9</v>
      </c>
      <c r="I49" s="91">
        <v>26058</v>
      </c>
      <c r="K49" s="45">
        <f t="shared" si="2"/>
        <v>53</v>
      </c>
    </row>
    <row r="50" spans="1:11">
      <c r="A50" s="84" t="s">
        <v>115</v>
      </c>
      <c r="B50" s="85" t="s">
        <v>139</v>
      </c>
      <c r="C50" s="86">
        <v>21.2</v>
      </c>
      <c r="D50" s="87">
        <v>23</v>
      </c>
      <c r="E50" s="86">
        <v>49</v>
      </c>
      <c r="F50" s="86">
        <v>47</v>
      </c>
      <c r="G50" s="88">
        <f t="shared" si="3"/>
        <v>96</v>
      </c>
      <c r="H50" s="93" t="s">
        <v>9</v>
      </c>
      <c r="I50" s="91">
        <v>23607</v>
      </c>
      <c r="K50" s="45">
        <f t="shared" si="2"/>
        <v>60</v>
      </c>
    </row>
    <row r="51" spans="1:11">
      <c r="A51" s="84" t="s">
        <v>120</v>
      </c>
      <c r="B51" s="85" t="s">
        <v>140</v>
      </c>
      <c r="C51" s="86">
        <v>12.5</v>
      </c>
      <c r="D51" s="87">
        <v>13</v>
      </c>
      <c r="E51" s="86">
        <v>48</v>
      </c>
      <c r="F51" s="86">
        <v>48</v>
      </c>
      <c r="G51" s="88">
        <f t="shared" si="3"/>
        <v>96</v>
      </c>
      <c r="H51" s="93" t="s">
        <v>9</v>
      </c>
      <c r="I51" s="91">
        <v>30844</v>
      </c>
      <c r="K51" s="45">
        <f t="shared" ref="K51:K73" si="4">DATEDIF(I51,$K$12,"Y")</f>
        <v>40</v>
      </c>
    </row>
    <row r="52" spans="1:11">
      <c r="A52" s="84" t="s">
        <v>116</v>
      </c>
      <c r="B52" s="85" t="s">
        <v>139</v>
      </c>
      <c r="C52" s="86">
        <v>22.9</v>
      </c>
      <c r="D52" s="87">
        <v>25</v>
      </c>
      <c r="E52" s="86">
        <v>47</v>
      </c>
      <c r="F52" s="86">
        <v>49</v>
      </c>
      <c r="G52" s="88">
        <f t="shared" si="3"/>
        <v>96</v>
      </c>
      <c r="H52" s="93" t="s">
        <v>9</v>
      </c>
      <c r="I52" s="91">
        <v>27546</v>
      </c>
      <c r="K52" s="45">
        <f t="shared" si="4"/>
        <v>49</v>
      </c>
    </row>
    <row r="53" spans="1:11">
      <c r="A53" s="84" t="s">
        <v>127</v>
      </c>
      <c r="B53" s="85" t="s">
        <v>139</v>
      </c>
      <c r="C53" s="86">
        <v>21</v>
      </c>
      <c r="D53" s="87">
        <v>23</v>
      </c>
      <c r="E53" s="86">
        <v>50</v>
      </c>
      <c r="F53" s="86">
        <v>47</v>
      </c>
      <c r="G53" s="88">
        <f t="shared" si="3"/>
        <v>97</v>
      </c>
      <c r="H53" s="93" t="s">
        <v>9</v>
      </c>
      <c r="I53" s="91">
        <v>20660</v>
      </c>
      <c r="K53" s="45">
        <f t="shared" si="4"/>
        <v>68</v>
      </c>
    </row>
    <row r="54" spans="1:11">
      <c r="A54" s="84" t="s">
        <v>130</v>
      </c>
      <c r="B54" s="85" t="s">
        <v>139</v>
      </c>
      <c r="C54" s="86">
        <v>22.6</v>
      </c>
      <c r="D54" s="87">
        <v>24</v>
      </c>
      <c r="E54" s="86">
        <v>47</v>
      </c>
      <c r="F54" s="86">
        <v>50</v>
      </c>
      <c r="G54" s="88">
        <f t="shared" si="3"/>
        <v>97</v>
      </c>
      <c r="H54" s="93" t="s">
        <v>9</v>
      </c>
      <c r="I54" s="91">
        <v>15976</v>
      </c>
      <c r="K54" s="45">
        <f t="shared" si="4"/>
        <v>81</v>
      </c>
    </row>
    <row r="55" spans="1:11">
      <c r="A55" s="84" t="s">
        <v>52</v>
      </c>
      <c r="B55" s="85" t="s">
        <v>141</v>
      </c>
      <c r="C55" s="86">
        <v>12</v>
      </c>
      <c r="D55" s="87">
        <v>12</v>
      </c>
      <c r="E55" s="86">
        <v>45</v>
      </c>
      <c r="F55" s="86">
        <v>52</v>
      </c>
      <c r="G55" s="88">
        <f t="shared" si="3"/>
        <v>97</v>
      </c>
      <c r="H55" s="93" t="s">
        <v>9</v>
      </c>
      <c r="I55" s="91">
        <v>20847</v>
      </c>
      <c r="K55" s="45">
        <f t="shared" si="4"/>
        <v>67</v>
      </c>
    </row>
    <row r="56" spans="1:11">
      <c r="A56" s="84" t="s">
        <v>108</v>
      </c>
      <c r="B56" s="85" t="s">
        <v>139</v>
      </c>
      <c r="C56" s="86">
        <v>23.1</v>
      </c>
      <c r="D56" s="87">
        <v>25</v>
      </c>
      <c r="E56" s="86">
        <v>51</v>
      </c>
      <c r="F56" s="86">
        <v>47</v>
      </c>
      <c r="G56" s="88">
        <f t="shared" si="3"/>
        <v>98</v>
      </c>
      <c r="H56" s="93" t="s">
        <v>9</v>
      </c>
      <c r="I56" s="91">
        <v>30832</v>
      </c>
      <c r="K56" s="45">
        <f t="shared" si="4"/>
        <v>40</v>
      </c>
    </row>
    <row r="57" spans="1:11">
      <c r="A57" s="84" t="s">
        <v>125</v>
      </c>
      <c r="B57" s="85" t="s">
        <v>139</v>
      </c>
      <c r="C57" s="86">
        <v>23.8</v>
      </c>
      <c r="D57" s="87">
        <v>26</v>
      </c>
      <c r="E57" s="86">
        <v>49</v>
      </c>
      <c r="F57" s="86">
        <v>49</v>
      </c>
      <c r="G57" s="88">
        <f t="shared" si="3"/>
        <v>98</v>
      </c>
      <c r="H57" s="93" t="s">
        <v>9</v>
      </c>
      <c r="I57" s="91">
        <v>19752</v>
      </c>
      <c r="K57" s="45">
        <f t="shared" si="4"/>
        <v>70</v>
      </c>
    </row>
    <row r="58" spans="1:11">
      <c r="A58" s="84" t="s">
        <v>128</v>
      </c>
      <c r="B58" s="85" t="s">
        <v>139</v>
      </c>
      <c r="C58" s="86">
        <v>20.8</v>
      </c>
      <c r="D58" s="87">
        <v>22</v>
      </c>
      <c r="E58" s="86">
        <v>47</v>
      </c>
      <c r="F58" s="86">
        <v>51</v>
      </c>
      <c r="G58" s="88">
        <f t="shared" si="3"/>
        <v>98</v>
      </c>
      <c r="H58" s="93" t="s">
        <v>9</v>
      </c>
      <c r="I58" s="91">
        <v>23748</v>
      </c>
      <c r="K58" s="45">
        <f t="shared" si="4"/>
        <v>59</v>
      </c>
    </row>
    <row r="59" spans="1:11">
      <c r="A59" s="84" t="s">
        <v>89</v>
      </c>
      <c r="B59" s="85" t="s">
        <v>140</v>
      </c>
      <c r="C59" s="86">
        <v>19.7</v>
      </c>
      <c r="D59" s="87">
        <v>21</v>
      </c>
      <c r="E59" s="86">
        <v>49</v>
      </c>
      <c r="F59" s="86">
        <v>51</v>
      </c>
      <c r="G59" s="88">
        <f t="shared" si="3"/>
        <v>100</v>
      </c>
      <c r="H59" s="93" t="s">
        <v>9</v>
      </c>
      <c r="I59" s="91">
        <v>26633</v>
      </c>
      <c r="J59" s="69"/>
      <c r="K59" s="45">
        <f t="shared" si="4"/>
        <v>52</v>
      </c>
    </row>
    <row r="60" spans="1:11">
      <c r="A60" s="84" t="s">
        <v>49</v>
      </c>
      <c r="B60" s="85" t="s">
        <v>143</v>
      </c>
      <c r="C60" s="86">
        <v>14.4</v>
      </c>
      <c r="D60" s="87">
        <v>15</v>
      </c>
      <c r="E60" s="86">
        <v>52</v>
      </c>
      <c r="F60" s="86">
        <v>49</v>
      </c>
      <c r="G60" s="88">
        <f t="shared" si="3"/>
        <v>101</v>
      </c>
      <c r="H60" s="93" t="s">
        <v>9</v>
      </c>
      <c r="I60" s="91">
        <v>24008</v>
      </c>
      <c r="K60" s="45">
        <f t="shared" si="4"/>
        <v>59</v>
      </c>
    </row>
    <row r="61" spans="1:11">
      <c r="A61" s="84" t="s">
        <v>92</v>
      </c>
      <c r="B61" s="85" t="s">
        <v>140</v>
      </c>
      <c r="C61" s="86">
        <v>22.6</v>
      </c>
      <c r="D61" s="87">
        <v>24</v>
      </c>
      <c r="E61" s="86">
        <v>49</v>
      </c>
      <c r="F61" s="86">
        <v>52</v>
      </c>
      <c r="G61" s="88">
        <f t="shared" si="3"/>
        <v>101</v>
      </c>
      <c r="H61" s="93" t="s">
        <v>9</v>
      </c>
      <c r="I61" s="91">
        <v>28891</v>
      </c>
      <c r="K61" s="45">
        <f t="shared" si="4"/>
        <v>45</v>
      </c>
    </row>
    <row r="62" spans="1:11">
      <c r="A62" s="84" t="s">
        <v>96</v>
      </c>
      <c r="B62" s="85" t="s">
        <v>139</v>
      </c>
      <c r="C62" s="86">
        <v>16.3</v>
      </c>
      <c r="D62" s="87">
        <v>17</v>
      </c>
      <c r="E62" s="86">
        <v>55</v>
      </c>
      <c r="F62" s="86">
        <v>47</v>
      </c>
      <c r="G62" s="88">
        <f t="shared" si="3"/>
        <v>102</v>
      </c>
      <c r="H62" s="93" t="s">
        <v>9</v>
      </c>
      <c r="I62" s="91">
        <v>19075</v>
      </c>
      <c r="K62" s="45">
        <f t="shared" si="4"/>
        <v>72</v>
      </c>
    </row>
    <row r="63" spans="1:11">
      <c r="A63" s="84" t="s">
        <v>111</v>
      </c>
      <c r="B63" s="85" t="s">
        <v>139</v>
      </c>
      <c r="C63" s="86">
        <v>23.2</v>
      </c>
      <c r="D63" s="87">
        <v>25</v>
      </c>
      <c r="E63" s="86">
        <v>52</v>
      </c>
      <c r="F63" s="86">
        <v>50</v>
      </c>
      <c r="G63" s="88">
        <f t="shared" si="3"/>
        <v>102</v>
      </c>
      <c r="H63" s="93" t="s">
        <v>9</v>
      </c>
      <c r="I63" s="91">
        <v>27966</v>
      </c>
      <c r="K63" s="45">
        <f t="shared" si="4"/>
        <v>48</v>
      </c>
    </row>
    <row r="64" spans="1:11">
      <c r="A64" s="84" t="s">
        <v>88</v>
      </c>
      <c r="B64" s="85" t="s">
        <v>140</v>
      </c>
      <c r="C64" s="86">
        <v>21.1</v>
      </c>
      <c r="D64" s="87">
        <v>23</v>
      </c>
      <c r="E64" s="86">
        <v>49</v>
      </c>
      <c r="F64" s="86">
        <v>53</v>
      </c>
      <c r="G64" s="88">
        <f t="shared" si="3"/>
        <v>102</v>
      </c>
      <c r="H64" s="93" t="s">
        <v>9</v>
      </c>
      <c r="I64" s="91">
        <v>22887</v>
      </c>
      <c r="K64" s="45">
        <f t="shared" si="4"/>
        <v>62</v>
      </c>
    </row>
    <row r="65" spans="1:11">
      <c r="A65" s="84" t="s">
        <v>90</v>
      </c>
      <c r="B65" s="85" t="s">
        <v>139</v>
      </c>
      <c r="C65" s="86">
        <v>22.8</v>
      </c>
      <c r="D65" s="87">
        <v>25</v>
      </c>
      <c r="E65" s="86">
        <v>51</v>
      </c>
      <c r="F65" s="86">
        <v>53</v>
      </c>
      <c r="G65" s="88">
        <f t="shared" si="3"/>
        <v>104</v>
      </c>
      <c r="H65" s="93" t="s">
        <v>9</v>
      </c>
      <c r="I65" s="91">
        <v>30670</v>
      </c>
      <c r="K65" s="45">
        <f t="shared" si="4"/>
        <v>41</v>
      </c>
    </row>
    <row r="66" spans="1:11">
      <c r="A66" s="84" t="s">
        <v>105</v>
      </c>
      <c r="B66" s="85" t="s">
        <v>139</v>
      </c>
      <c r="C66" s="86">
        <v>24.1</v>
      </c>
      <c r="D66" s="87">
        <v>26</v>
      </c>
      <c r="E66" s="86">
        <v>50</v>
      </c>
      <c r="F66" s="86">
        <v>54</v>
      </c>
      <c r="G66" s="88">
        <f t="shared" si="3"/>
        <v>104</v>
      </c>
      <c r="H66" s="93" t="s">
        <v>9</v>
      </c>
      <c r="I66" s="91">
        <v>27683</v>
      </c>
      <c r="K66" s="45">
        <f t="shared" si="4"/>
        <v>49</v>
      </c>
    </row>
    <row r="67" spans="1:11">
      <c r="A67" s="84" t="s">
        <v>94</v>
      </c>
      <c r="B67" s="85" t="s">
        <v>140</v>
      </c>
      <c r="C67" s="86">
        <v>23.8</v>
      </c>
      <c r="D67" s="87">
        <v>26</v>
      </c>
      <c r="E67" s="86">
        <v>50</v>
      </c>
      <c r="F67" s="86">
        <v>56</v>
      </c>
      <c r="G67" s="88">
        <f t="shared" si="3"/>
        <v>106</v>
      </c>
      <c r="H67" s="93" t="s">
        <v>9</v>
      </c>
      <c r="I67" s="91">
        <v>19666</v>
      </c>
      <c r="K67" s="45">
        <f t="shared" si="4"/>
        <v>71</v>
      </c>
    </row>
    <row r="68" spans="1:11">
      <c r="A68" s="84" t="s">
        <v>126</v>
      </c>
      <c r="B68" s="85" t="s">
        <v>139</v>
      </c>
      <c r="C68" s="86">
        <v>28.2</v>
      </c>
      <c r="D68" s="87">
        <v>31</v>
      </c>
      <c r="E68" s="86">
        <v>48</v>
      </c>
      <c r="F68" s="86">
        <v>60</v>
      </c>
      <c r="G68" s="88">
        <f t="shared" si="3"/>
        <v>108</v>
      </c>
      <c r="H68" s="93" t="s">
        <v>9</v>
      </c>
      <c r="I68" s="91">
        <v>20602</v>
      </c>
      <c r="K68" s="45">
        <f t="shared" si="4"/>
        <v>68</v>
      </c>
    </row>
    <row r="69" spans="1:11">
      <c r="A69" s="84" t="s">
        <v>54</v>
      </c>
      <c r="B69" s="85" t="s">
        <v>146</v>
      </c>
      <c r="C69" s="86">
        <v>19.8</v>
      </c>
      <c r="D69" s="87">
        <v>21</v>
      </c>
      <c r="E69" s="86">
        <v>47</v>
      </c>
      <c r="F69" s="86">
        <v>61</v>
      </c>
      <c r="G69" s="88">
        <f t="shared" si="3"/>
        <v>108</v>
      </c>
      <c r="H69" s="93" t="s">
        <v>9</v>
      </c>
      <c r="I69" s="91">
        <v>19578</v>
      </c>
      <c r="K69" s="45">
        <f t="shared" si="4"/>
        <v>71</v>
      </c>
    </row>
    <row r="70" spans="1:11">
      <c r="A70" s="84" t="s">
        <v>45</v>
      </c>
      <c r="B70" s="85" t="s">
        <v>142</v>
      </c>
      <c r="C70" s="86">
        <v>28.5</v>
      </c>
      <c r="D70" s="87">
        <v>31</v>
      </c>
      <c r="E70" s="86">
        <v>56</v>
      </c>
      <c r="F70" s="86">
        <v>53</v>
      </c>
      <c r="G70" s="88">
        <f t="shared" si="3"/>
        <v>109</v>
      </c>
      <c r="H70" s="93" t="s">
        <v>9</v>
      </c>
      <c r="I70" s="91">
        <v>18203</v>
      </c>
      <c r="K70" s="45">
        <f t="shared" si="4"/>
        <v>75</v>
      </c>
    </row>
    <row r="71" spans="1:11">
      <c r="A71" s="84" t="s">
        <v>148</v>
      </c>
      <c r="B71" s="85" t="s">
        <v>139</v>
      </c>
      <c r="C71" s="86">
        <v>25</v>
      </c>
      <c r="D71" s="87">
        <v>27</v>
      </c>
      <c r="E71" s="86">
        <v>54</v>
      </c>
      <c r="F71" s="86">
        <v>57</v>
      </c>
      <c r="G71" s="88">
        <f t="shared" si="3"/>
        <v>111</v>
      </c>
      <c r="H71" s="93" t="s">
        <v>9</v>
      </c>
      <c r="I71" s="91">
        <v>28612</v>
      </c>
      <c r="K71" s="45">
        <f t="shared" si="4"/>
        <v>46</v>
      </c>
    </row>
    <row r="72" spans="1:11">
      <c r="A72" s="84" t="s">
        <v>149</v>
      </c>
      <c r="B72" s="85" t="s">
        <v>139</v>
      </c>
      <c r="C72" s="86">
        <v>26.1</v>
      </c>
      <c r="D72" s="87">
        <v>28</v>
      </c>
      <c r="E72" s="86">
        <v>57</v>
      </c>
      <c r="F72" s="86">
        <v>56</v>
      </c>
      <c r="G72" s="88">
        <f t="shared" si="3"/>
        <v>113</v>
      </c>
      <c r="H72" s="93" t="s">
        <v>9</v>
      </c>
      <c r="I72" s="91">
        <v>30334</v>
      </c>
      <c r="K72" s="45">
        <f t="shared" si="4"/>
        <v>41</v>
      </c>
    </row>
    <row r="73" spans="1:11" ht="19.5" thickBot="1">
      <c r="A73" s="94" t="s">
        <v>129</v>
      </c>
      <c r="B73" s="95" t="s">
        <v>139</v>
      </c>
      <c r="C73" s="96">
        <v>34.200000000000003</v>
      </c>
      <c r="D73" s="97">
        <v>37</v>
      </c>
      <c r="E73" s="96">
        <v>56</v>
      </c>
      <c r="F73" s="96">
        <v>57</v>
      </c>
      <c r="G73" s="98">
        <f t="shared" si="3"/>
        <v>113</v>
      </c>
      <c r="H73" s="100" t="s">
        <v>9</v>
      </c>
      <c r="I73" s="99">
        <v>25006</v>
      </c>
      <c r="K73" s="45">
        <f t="shared" si="4"/>
        <v>56</v>
      </c>
    </row>
    <row r="74" spans="1:11" ht="19.5" thickBot="1"/>
    <row r="75" spans="1:11" ht="20.25" thickBot="1">
      <c r="A75" s="131" t="s">
        <v>21</v>
      </c>
      <c r="B75" s="132"/>
      <c r="C75" s="132"/>
      <c r="D75" s="132"/>
      <c r="E75" s="132"/>
      <c r="F75" s="132"/>
      <c r="G75" s="132"/>
      <c r="H75" s="133"/>
      <c r="I75" s="1"/>
    </row>
    <row r="76" spans="1:11" s="3" customFormat="1" ht="20.25" thickBot="1">
      <c r="A76" s="50" t="s">
        <v>10</v>
      </c>
      <c r="B76" s="51" t="s">
        <v>8</v>
      </c>
      <c r="C76" s="5" t="s">
        <v>13</v>
      </c>
      <c r="D76" s="52" t="s">
        <v>1</v>
      </c>
      <c r="E76" s="52" t="s">
        <v>2</v>
      </c>
      <c r="F76" s="52" t="s">
        <v>3</v>
      </c>
      <c r="G76" s="52" t="s">
        <v>4</v>
      </c>
      <c r="H76" s="58" t="s">
        <v>9</v>
      </c>
      <c r="I76" s="40" t="s">
        <v>22</v>
      </c>
      <c r="J76" s="34"/>
      <c r="K76" s="41" t="s">
        <v>23</v>
      </c>
    </row>
    <row r="77" spans="1:11" ht="19.5">
      <c r="A77" s="84" t="s">
        <v>71</v>
      </c>
      <c r="B77" s="85" t="s">
        <v>169</v>
      </c>
      <c r="C77" s="86">
        <v>1.1000000000000001</v>
      </c>
      <c r="D77" s="87">
        <v>2</v>
      </c>
      <c r="E77" s="86">
        <v>36</v>
      </c>
      <c r="F77" s="86">
        <v>40</v>
      </c>
      <c r="G77" s="101">
        <f t="shared" ref="G77:G86" si="5">SUM(E77+F77)</f>
        <v>76</v>
      </c>
      <c r="H77" s="93" t="s">
        <v>9</v>
      </c>
      <c r="I77" s="91">
        <v>30405</v>
      </c>
      <c r="J77" s="57" t="s">
        <v>27</v>
      </c>
      <c r="K77" s="45">
        <f>DATEDIF(I77,$K$12,"Y")</f>
        <v>41</v>
      </c>
    </row>
    <row r="78" spans="1:11" ht="19.5">
      <c r="A78" s="84" t="s">
        <v>70</v>
      </c>
      <c r="B78" s="85" t="s">
        <v>141</v>
      </c>
      <c r="C78" s="86">
        <v>6.2</v>
      </c>
      <c r="D78" s="87">
        <v>8</v>
      </c>
      <c r="E78" s="86">
        <v>41</v>
      </c>
      <c r="F78" s="86">
        <v>44</v>
      </c>
      <c r="G78" s="101">
        <f t="shared" si="5"/>
        <v>85</v>
      </c>
      <c r="H78" s="93" t="s">
        <v>9</v>
      </c>
      <c r="I78" s="91">
        <v>25494</v>
      </c>
      <c r="J78" s="57" t="s">
        <v>28</v>
      </c>
      <c r="K78" s="45">
        <f>DATEDIF(I78,$K$12,"Y")</f>
        <v>55</v>
      </c>
    </row>
    <row r="79" spans="1:11">
      <c r="A79" s="84" t="s">
        <v>29</v>
      </c>
      <c r="B79" s="85" t="s">
        <v>147</v>
      </c>
      <c r="C79" s="86">
        <v>8.9</v>
      </c>
      <c r="D79" s="87">
        <v>11</v>
      </c>
      <c r="E79" s="86">
        <v>46</v>
      </c>
      <c r="F79" s="86">
        <v>45</v>
      </c>
      <c r="G79" s="88">
        <f t="shared" si="5"/>
        <v>91</v>
      </c>
      <c r="H79" s="93" t="s">
        <v>9</v>
      </c>
      <c r="I79" s="91">
        <v>35020</v>
      </c>
      <c r="K79" s="45">
        <f>DATEDIF(I79,$K$12,"Y")</f>
        <v>29</v>
      </c>
    </row>
    <row r="80" spans="1:11">
      <c r="A80" s="84" t="s">
        <v>59</v>
      </c>
      <c r="B80" s="85" t="s">
        <v>174</v>
      </c>
      <c r="C80" s="86">
        <v>18.100000000000001</v>
      </c>
      <c r="D80" s="87">
        <v>21</v>
      </c>
      <c r="E80" s="86">
        <v>47</v>
      </c>
      <c r="F80" s="86">
        <v>51</v>
      </c>
      <c r="G80" s="88">
        <f t="shared" si="5"/>
        <v>98</v>
      </c>
      <c r="H80" s="93" t="s">
        <v>9</v>
      </c>
      <c r="I80" s="91">
        <v>25038</v>
      </c>
      <c r="K80" s="45">
        <f>DATEDIF(I80,$K$12,"Y")</f>
        <v>56</v>
      </c>
    </row>
    <row r="81" spans="1:11">
      <c r="A81" s="84" t="s">
        <v>150</v>
      </c>
      <c r="B81" s="85" t="s">
        <v>139</v>
      </c>
      <c r="C81" s="86">
        <v>22.3</v>
      </c>
      <c r="D81" s="87">
        <v>26</v>
      </c>
      <c r="E81" s="86">
        <v>51</v>
      </c>
      <c r="F81" s="86">
        <v>49</v>
      </c>
      <c r="G81" s="88">
        <f t="shared" si="5"/>
        <v>100</v>
      </c>
      <c r="H81" s="93" t="s">
        <v>9</v>
      </c>
      <c r="I81" s="91">
        <v>36494</v>
      </c>
      <c r="K81" s="45">
        <f t="shared" ref="K81:K86" si="6">DATEDIF(I81,$K$12,"Y")</f>
        <v>25</v>
      </c>
    </row>
    <row r="82" spans="1:11">
      <c r="A82" s="84" t="s">
        <v>31</v>
      </c>
      <c r="B82" s="85" t="s">
        <v>144</v>
      </c>
      <c r="C82" s="86">
        <v>26.7</v>
      </c>
      <c r="D82" s="87">
        <v>31</v>
      </c>
      <c r="E82" s="86">
        <v>51</v>
      </c>
      <c r="F82" s="86">
        <v>52</v>
      </c>
      <c r="G82" s="88">
        <f t="shared" si="5"/>
        <v>103</v>
      </c>
      <c r="H82" s="93" t="s">
        <v>9</v>
      </c>
      <c r="I82" s="91">
        <v>26325</v>
      </c>
      <c r="K82" s="45">
        <f t="shared" si="6"/>
        <v>52</v>
      </c>
    </row>
    <row r="83" spans="1:11">
      <c r="A83" s="84" t="s">
        <v>100</v>
      </c>
      <c r="B83" s="85" t="s">
        <v>139</v>
      </c>
      <c r="C83" s="86">
        <v>23.5</v>
      </c>
      <c r="D83" s="87">
        <v>28</v>
      </c>
      <c r="E83" s="86">
        <v>47</v>
      </c>
      <c r="F83" s="86">
        <v>57</v>
      </c>
      <c r="G83" s="88">
        <f t="shared" si="5"/>
        <v>104</v>
      </c>
      <c r="H83" s="93" t="s">
        <v>9</v>
      </c>
      <c r="I83" s="91">
        <v>29198</v>
      </c>
      <c r="K83" s="45">
        <f t="shared" si="6"/>
        <v>45</v>
      </c>
    </row>
    <row r="84" spans="1:11">
      <c r="A84" s="84" t="s">
        <v>99</v>
      </c>
      <c r="B84" s="85" t="s">
        <v>139</v>
      </c>
      <c r="C84" s="86">
        <v>25.4</v>
      </c>
      <c r="D84" s="87">
        <v>30</v>
      </c>
      <c r="E84" s="86">
        <v>52</v>
      </c>
      <c r="F84" s="86">
        <v>58</v>
      </c>
      <c r="G84" s="88">
        <f t="shared" si="5"/>
        <v>110</v>
      </c>
      <c r="H84" s="93" t="s">
        <v>9</v>
      </c>
      <c r="I84" s="91">
        <v>27112</v>
      </c>
      <c r="K84" s="45">
        <f t="shared" si="6"/>
        <v>50</v>
      </c>
    </row>
    <row r="85" spans="1:11">
      <c r="A85" s="84" t="s">
        <v>32</v>
      </c>
      <c r="B85" s="85" t="s">
        <v>142</v>
      </c>
      <c r="C85" s="86">
        <v>40.5</v>
      </c>
      <c r="D85" s="87">
        <v>46</v>
      </c>
      <c r="E85" s="86">
        <v>69</v>
      </c>
      <c r="F85" s="86">
        <v>62</v>
      </c>
      <c r="G85" s="88">
        <f t="shared" si="5"/>
        <v>131</v>
      </c>
      <c r="H85" s="93" t="s">
        <v>9</v>
      </c>
      <c r="I85" s="91">
        <v>20992</v>
      </c>
      <c r="K85" s="45">
        <f t="shared" si="6"/>
        <v>67</v>
      </c>
    </row>
    <row r="86" spans="1:11" ht="19.5" thickBot="1">
      <c r="A86" s="94" t="s">
        <v>33</v>
      </c>
      <c r="B86" s="95" t="s">
        <v>142</v>
      </c>
      <c r="C86" s="96">
        <v>39.4</v>
      </c>
      <c r="D86" s="97">
        <v>45</v>
      </c>
      <c r="E86" s="96">
        <v>66</v>
      </c>
      <c r="F86" s="96">
        <v>69</v>
      </c>
      <c r="G86" s="98">
        <f t="shared" si="5"/>
        <v>135</v>
      </c>
      <c r="H86" s="100" t="s">
        <v>9</v>
      </c>
      <c r="I86" s="99">
        <v>20615</v>
      </c>
      <c r="K86" s="45">
        <f t="shared" si="6"/>
        <v>68</v>
      </c>
    </row>
  </sheetData>
  <sortState xmlns:xlrd2="http://schemas.microsoft.com/office/spreadsheetml/2017/richdata2" ref="A13:I73">
    <sortCondition ref="G13:G73"/>
    <sortCondition ref="F13:F73"/>
    <sortCondition ref="E13:E73"/>
  </sortState>
  <mergeCells count="10">
    <mergeCell ref="A75:H75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49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0" customFormat="1" ht="18.75" thickBot="1">
      <c r="A1" s="148" t="s">
        <v>65</v>
      </c>
      <c r="B1" s="148"/>
      <c r="C1" s="148"/>
      <c r="D1" s="148"/>
      <c r="E1" s="148"/>
    </row>
    <row r="2" spans="1:6" s="70" customFormat="1" ht="13.5" customHeight="1" thickBot="1">
      <c r="A2" s="150" t="s">
        <v>47</v>
      </c>
      <c r="B2" s="151"/>
      <c r="C2" s="151"/>
      <c r="D2" s="151"/>
      <c r="E2" s="152"/>
    </row>
    <row r="3" spans="1:6" s="71" customFormat="1" ht="15.75" thickBot="1">
      <c r="A3" s="153" t="s">
        <v>66</v>
      </c>
      <c r="B3" s="154"/>
      <c r="C3" s="154"/>
      <c r="D3" s="154"/>
      <c r="E3" s="155"/>
    </row>
    <row r="4" spans="1:6" s="71" customFormat="1">
      <c r="A4" s="144" t="s">
        <v>67</v>
      </c>
      <c r="B4" s="144"/>
      <c r="C4" s="144"/>
      <c r="D4" s="144"/>
      <c r="E4" s="144"/>
    </row>
    <row r="5" spans="1:6" s="71" customFormat="1" ht="15.75" thickBot="1">
      <c r="A5" s="144" t="s">
        <v>56</v>
      </c>
      <c r="B5" s="144"/>
      <c r="C5" s="144"/>
      <c r="D5" s="144"/>
      <c r="E5" s="144"/>
    </row>
    <row r="6" spans="1:6" s="73" customFormat="1" ht="14.45" customHeight="1" thickBot="1">
      <c r="A6" s="156" t="s">
        <v>48</v>
      </c>
      <c r="B6" s="157"/>
      <c r="C6" s="157"/>
      <c r="D6" s="157"/>
      <c r="E6" s="158"/>
      <c r="F6" s="72"/>
    </row>
    <row r="7" spans="1:6" s="73" customFormat="1" ht="12.6" customHeight="1">
      <c r="A7" s="103">
        <v>0.4375</v>
      </c>
      <c r="B7" s="79" t="s">
        <v>41</v>
      </c>
      <c r="C7" s="80" t="s">
        <v>68</v>
      </c>
      <c r="D7" s="80" t="s">
        <v>42</v>
      </c>
      <c r="E7" s="81" t="s">
        <v>69</v>
      </c>
      <c r="F7" s="72">
        <f t="shared" ref="F7:F22" si="0">COUNTA(B7,C7,D7,E7)</f>
        <v>4</v>
      </c>
    </row>
    <row r="8" spans="1:6" s="73" customFormat="1" ht="12.6" customHeight="1">
      <c r="A8" s="103">
        <v>0.44374999999999998</v>
      </c>
      <c r="B8" s="82" t="s">
        <v>26</v>
      </c>
      <c r="C8" s="74" t="s">
        <v>70</v>
      </c>
      <c r="D8" s="74" t="s">
        <v>30</v>
      </c>
      <c r="E8" s="75" t="s">
        <v>71</v>
      </c>
      <c r="F8" s="72">
        <f t="shared" si="0"/>
        <v>4</v>
      </c>
    </row>
    <row r="9" spans="1:6" s="73" customFormat="1" ht="12.6" customHeight="1">
      <c r="A9" s="103">
        <v>0.45</v>
      </c>
      <c r="B9" s="82" t="s">
        <v>44</v>
      </c>
      <c r="C9" s="74" t="s">
        <v>72</v>
      </c>
      <c r="D9" s="74" t="s">
        <v>40</v>
      </c>
      <c r="E9" s="75" t="s">
        <v>57</v>
      </c>
      <c r="F9" s="72">
        <f t="shared" si="0"/>
        <v>4</v>
      </c>
    </row>
    <row r="10" spans="1:6" s="73" customFormat="1" ht="12.6" customHeight="1">
      <c r="A10" s="103">
        <v>0.45624999999999999</v>
      </c>
      <c r="B10" s="82" t="s">
        <v>29</v>
      </c>
      <c r="C10" s="74" t="s">
        <v>59</v>
      </c>
      <c r="D10" s="74" t="s">
        <v>73</v>
      </c>
      <c r="E10" s="75" t="s">
        <v>62</v>
      </c>
      <c r="F10" s="72">
        <f t="shared" si="0"/>
        <v>4</v>
      </c>
    </row>
    <row r="11" spans="1:6" s="73" customFormat="1" ht="12.6" customHeight="1">
      <c r="A11" s="103">
        <v>0.46250000000000002</v>
      </c>
      <c r="B11" s="82"/>
      <c r="C11" s="74"/>
      <c r="D11" s="74"/>
      <c r="E11" s="75"/>
      <c r="F11" s="72">
        <f t="shared" si="0"/>
        <v>0</v>
      </c>
    </row>
    <row r="12" spans="1:6" s="73" customFormat="1" ht="12.6" customHeight="1">
      <c r="A12" s="103">
        <v>0.46875</v>
      </c>
      <c r="B12" s="82"/>
      <c r="C12" s="74"/>
      <c r="D12" s="74"/>
      <c r="E12" s="75"/>
      <c r="F12" s="72">
        <f t="shared" si="0"/>
        <v>0</v>
      </c>
    </row>
    <row r="13" spans="1:6" s="73" customFormat="1" ht="12.6" customHeight="1">
      <c r="A13" s="103">
        <v>0.47499999999999998</v>
      </c>
      <c r="B13" s="82" t="s">
        <v>74</v>
      </c>
      <c r="C13" s="74" t="s">
        <v>58</v>
      </c>
      <c r="D13" s="74" t="s">
        <v>75</v>
      </c>
      <c r="E13" s="75" t="s">
        <v>76</v>
      </c>
      <c r="F13" s="72">
        <f t="shared" si="0"/>
        <v>4</v>
      </c>
    </row>
    <row r="14" spans="1:6" s="73" customFormat="1" ht="12.6" customHeight="1">
      <c r="A14" s="103">
        <v>0.48125000000000001</v>
      </c>
      <c r="B14" s="82" t="s">
        <v>77</v>
      </c>
      <c r="C14" s="74" t="s">
        <v>78</v>
      </c>
      <c r="D14" s="74"/>
      <c r="E14" s="75"/>
      <c r="F14" s="72">
        <f t="shared" si="0"/>
        <v>2</v>
      </c>
    </row>
    <row r="15" spans="1:6" s="73" customFormat="1" ht="12.6" customHeight="1">
      <c r="A15" s="103">
        <v>0.48749999999999999</v>
      </c>
      <c r="B15" s="82"/>
      <c r="C15" s="74"/>
      <c r="D15" s="74"/>
      <c r="E15" s="75"/>
      <c r="F15" s="72">
        <f t="shared" si="0"/>
        <v>0</v>
      </c>
    </row>
    <row r="16" spans="1:6" s="73" customFormat="1" ht="12.6" customHeight="1">
      <c r="A16" s="103">
        <v>0.49375000000000002</v>
      </c>
      <c r="B16" s="82"/>
      <c r="C16" s="74"/>
      <c r="D16" s="74"/>
      <c r="E16" s="75"/>
      <c r="F16" s="72">
        <f t="shared" si="0"/>
        <v>0</v>
      </c>
    </row>
    <row r="17" spans="1:7" s="73" customFormat="1" ht="12.6" customHeight="1">
      <c r="A17" s="103">
        <v>0.5</v>
      </c>
      <c r="B17" s="82"/>
      <c r="C17" s="74"/>
      <c r="D17" s="74"/>
      <c r="E17" s="75"/>
      <c r="F17" s="72">
        <f t="shared" si="0"/>
        <v>0</v>
      </c>
    </row>
    <row r="18" spans="1:7" s="73" customFormat="1" ht="12.6" customHeight="1">
      <c r="A18" s="103">
        <v>0.50624999999999998</v>
      </c>
      <c r="B18" s="82"/>
      <c r="C18" s="74"/>
      <c r="D18" s="74"/>
      <c r="E18" s="75"/>
      <c r="F18" s="72">
        <f t="shared" si="0"/>
        <v>0</v>
      </c>
    </row>
    <row r="19" spans="1:7" s="73" customFormat="1" ht="12.6" customHeight="1">
      <c r="A19" s="103">
        <v>0.51249999999999996</v>
      </c>
      <c r="B19" s="82"/>
      <c r="C19" s="74"/>
      <c r="D19" s="74"/>
      <c r="E19" s="75"/>
      <c r="F19" s="72">
        <f t="shared" si="0"/>
        <v>0</v>
      </c>
    </row>
    <row r="20" spans="1:7" s="73" customFormat="1" ht="12.6" customHeight="1">
      <c r="A20" s="103">
        <v>0.51875000000000004</v>
      </c>
      <c r="B20" s="82" t="s">
        <v>39</v>
      </c>
      <c r="C20" s="74" t="s">
        <v>43</v>
      </c>
      <c r="D20" s="74" t="s">
        <v>79</v>
      </c>
      <c r="E20" s="75" t="s">
        <v>80</v>
      </c>
      <c r="F20" s="72">
        <f t="shared" si="0"/>
        <v>4</v>
      </c>
    </row>
    <row r="21" spans="1:7" s="73" customFormat="1" ht="12.6" customHeight="1" thickBot="1">
      <c r="A21" s="103">
        <v>0.52500000000000002</v>
      </c>
      <c r="B21" s="82" t="s">
        <v>81</v>
      </c>
      <c r="C21" s="74" t="s">
        <v>82</v>
      </c>
      <c r="D21" s="74" t="s">
        <v>83</v>
      </c>
      <c r="E21" s="75" t="s">
        <v>84</v>
      </c>
      <c r="F21" s="72">
        <f t="shared" si="0"/>
        <v>4</v>
      </c>
    </row>
    <row r="22" spans="1:7" s="73" customFormat="1" ht="12.6" customHeight="1" thickBot="1">
      <c r="A22" s="104">
        <v>0.53125</v>
      </c>
      <c r="B22" s="83"/>
      <c r="C22" s="76"/>
      <c r="D22" s="76"/>
      <c r="E22" s="77"/>
      <c r="F22" s="72">
        <f t="shared" si="0"/>
        <v>0</v>
      </c>
      <c r="G22" s="78">
        <f>SUM(F7:F23)</f>
        <v>30</v>
      </c>
    </row>
    <row r="23" spans="1:7" s="73" customFormat="1" ht="12.6" customHeight="1"/>
    <row r="24" spans="1:7" s="70" customFormat="1" ht="18">
      <c r="A24" s="148" t="s">
        <v>85</v>
      </c>
      <c r="B24" s="148"/>
      <c r="C24" s="148"/>
      <c r="D24" s="148"/>
      <c r="E24" s="148"/>
    </row>
    <row r="25" spans="1:7" s="1" customFormat="1" ht="19.5" thickBot="1">
      <c r="A25" s="149" t="s">
        <v>86</v>
      </c>
      <c r="B25" s="149"/>
      <c r="C25" s="149"/>
      <c r="D25" s="149"/>
      <c r="E25" s="149"/>
    </row>
    <row r="26" spans="1:7" s="70" customFormat="1" ht="13.5" customHeight="1" thickBot="1">
      <c r="A26" s="150" t="s">
        <v>47</v>
      </c>
      <c r="B26" s="151"/>
      <c r="C26" s="151"/>
      <c r="D26" s="151"/>
      <c r="E26" s="152"/>
    </row>
    <row r="27" spans="1:7" s="54" customFormat="1" ht="15.75" thickBot="1">
      <c r="A27" s="153" t="s">
        <v>87</v>
      </c>
      <c r="B27" s="154"/>
      <c r="C27" s="154"/>
      <c r="D27" s="154"/>
      <c r="E27" s="155"/>
    </row>
    <row r="28" spans="1:7" s="71" customFormat="1">
      <c r="A28" s="144" t="s">
        <v>67</v>
      </c>
      <c r="B28" s="144"/>
      <c r="C28" s="144"/>
      <c r="D28" s="144"/>
      <c r="E28" s="144"/>
    </row>
    <row r="29" spans="1:7" s="71" customFormat="1" ht="15.75" thickBot="1">
      <c r="A29" s="144" t="s">
        <v>60</v>
      </c>
      <c r="B29" s="144"/>
      <c r="C29" s="144"/>
      <c r="D29" s="144"/>
      <c r="E29" s="144"/>
    </row>
    <row r="30" spans="1:7" ht="14.45" customHeight="1" thickBot="1">
      <c r="A30" s="145" t="s">
        <v>48</v>
      </c>
      <c r="B30" s="146"/>
      <c r="C30" s="146"/>
      <c r="D30" s="146"/>
      <c r="E30" s="147"/>
      <c r="F30" s="102"/>
    </row>
    <row r="31" spans="1:7" s="73" customFormat="1" ht="12.6" customHeight="1">
      <c r="A31" s="105">
        <v>0.4375</v>
      </c>
      <c r="B31" s="79" t="s">
        <v>88</v>
      </c>
      <c r="C31" s="80" t="s">
        <v>89</v>
      </c>
      <c r="D31" s="80" t="s">
        <v>52</v>
      </c>
      <c r="E31" s="81" t="s">
        <v>90</v>
      </c>
      <c r="F31" s="72">
        <f t="shared" ref="F31:F47" si="1">COUNTA(B31,C31,D31,E31)</f>
        <v>4</v>
      </c>
    </row>
    <row r="32" spans="1:7" s="73" customFormat="1" ht="12.6" customHeight="1">
      <c r="A32" s="103">
        <v>0.44374999999999998</v>
      </c>
      <c r="B32" s="115" t="s">
        <v>91</v>
      </c>
      <c r="C32" s="74" t="s">
        <v>92</v>
      </c>
      <c r="D32" s="116" t="s">
        <v>93</v>
      </c>
      <c r="E32" s="75" t="s">
        <v>94</v>
      </c>
      <c r="F32" s="72">
        <v>2</v>
      </c>
    </row>
    <row r="33" spans="1:7" s="73" customFormat="1" ht="12.6" customHeight="1">
      <c r="A33" s="103">
        <v>0.45</v>
      </c>
      <c r="B33" s="82" t="s">
        <v>95</v>
      </c>
      <c r="C33" s="74" t="s">
        <v>96</v>
      </c>
      <c r="D33" s="74" t="s">
        <v>97</v>
      </c>
      <c r="E33" s="75" t="s">
        <v>98</v>
      </c>
      <c r="F33" s="72">
        <f t="shared" si="1"/>
        <v>4</v>
      </c>
    </row>
    <row r="34" spans="1:7" s="73" customFormat="1" ht="12.6" customHeight="1">
      <c r="A34" s="103">
        <v>0.45624999999999999</v>
      </c>
      <c r="B34" s="82" t="s">
        <v>99</v>
      </c>
      <c r="C34" s="74" t="s">
        <v>100</v>
      </c>
      <c r="D34" s="74" t="s">
        <v>101</v>
      </c>
      <c r="E34" s="75" t="s">
        <v>31</v>
      </c>
      <c r="F34" s="72">
        <f t="shared" si="1"/>
        <v>4</v>
      </c>
    </row>
    <row r="35" spans="1:7" s="73" customFormat="1" ht="12.6" customHeight="1">
      <c r="A35" s="103">
        <v>0.46250000000000002</v>
      </c>
      <c r="B35" s="82" t="s">
        <v>49</v>
      </c>
      <c r="C35" s="74" t="s">
        <v>102</v>
      </c>
      <c r="D35" s="74" t="s">
        <v>103</v>
      </c>
      <c r="E35" s="75" t="s">
        <v>104</v>
      </c>
      <c r="F35" s="72">
        <f t="shared" si="1"/>
        <v>4</v>
      </c>
    </row>
    <row r="36" spans="1:7" s="73" customFormat="1" ht="12.6" customHeight="1">
      <c r="A36" s="103">
        <v>0.46875</v>
      </c>
      <c r="B36" s="82" t="s">
        <v>105</v>
      </c>
      <c r="C36" s="116" t="s">
        <v>106</v>
      </c>
      <c r="D36" s="116" t="s">
        <v>107</v>
      </c>
      <c r="E36" s="75" t="s">
        <v>108</v>
      </c>
      <c r="F36" s="72">
        <v>2</v>
      </c>
    </row>
    <row r="37" spans="1:7" s="73" customFormat="1" ht="12.6" customHeight="1">
      <c r="A37" s="103">
        <v>0.47499999999999998</v>
      </c>
      <c r="B37" s="82" t="s">
        <v>109</v>
      </c>
      <c r="C37" s="74" t="s">
        <v>110</v>
      </c>
      <c r="D37" s="74" t="s">
        <v>111</v>
      </c>
      <c r="E37" s="75" t="s">
        <v>55</v>
      </c>
      <c r="F37" s="72">
        <f t="shared" si="1"/>
        <v>4</v>
      </c>
    </row>
    <row r="38" spans="1:7" s="73" customFormat="1" ht="12.6" customHeight="1">
      <c r="A38" s="103">
        <v>0.48125000000000001</v>
      </c>
      <c r="B38" s="82" t="s">
        <v>46</v>
      </c>
      <c r="C38" s="116" t="s">
        <v>50</v>
      </c>
      <c r="D38" s="74" t="s">
        <v>61</v>
      </c>
      <c r="E38" s="106"/>
      <c r="F38" s="72">
        <v>2</v>
      </c>
    </row>
    <row r="39" spans="1:7" s="73" customFormat="1" ht="12.6" customHeight="1">
      <c r="A39" s="103">
        <v>0.48749999999999999</v>
      </c>
      <c r="B39" s="82" t="s">
        <v>32</v>
      </c>
      <c r="C39" s="74" t="s">
        <v>33</v>
      </c>
      <c r="D39" s="74" t="s">
        <v>53</v>
      </c>
      <c r="E39" s="75" t="s">
        <v>45</v>
      </c>
      <c r="F39" s="72">
        <f t="shared" si="1"/>
        <v>4</v>
      </c>
    </row>
    <row r="40" spans="1:7" s="73" customFormat="1" ht="12.6" customHeight="1">
      <c r="A40" s="103">
        <v>0.49375000000000002</v>
      </c>
      <c r="B40" s="82" t="s">
        <v>112</v>
      </c>
      <c r="C40" s="74" t="s">
        <v>113</v>
      </c>
      <c r="D40" s="74" t="s">
        <v>114</v>
      </c>
      <c r="E40" s="75" t="s">
        <v>115</v>
      </c>
      <c r="F40" s="72">
        <f t="shared" si="1"/>
        <v>4</v>
      </c>
    </row>
    <row r="41" spans="1:7" s="73" customFormat="1" ht="12.6" customHeight="1">
      <c r="A41" s="103">
        <v>0.5</v>
      </c>
      <c r="B41" s="82" t="s">
        <v>54</v>
      </c>
      <c r="C41" s="74" t="s">
        <v>116</v>
      </c>
      <c r="D41" s="74" t="s">
        <v>117</v>
      </c>
      <c r="E41" s="75"/>
      <c r="F41" s="72">
        <f t="shared" si="1"/>
        <v>3</v>
      </c>
    </row>
    <row r="42" spans="1:7" s="73" customFormat="1" ht="12.6" customHeight="1">
      <c r="A42" s="103">
        <v>0.50624999999999998</v>
      </c>
      <c r="B42" s="82" t="s">
        <v>118</v>
      </c>
      <c r="C42" s="74" t="s">
        <v>119</v>
      </c>
      <c r="D42" s="74" t="s">
        <v>120</v>
      </c>
      <c r="E42" s="116" t="s">
        <v>121</v>
      </c>
      <c r="F42" s="72">
        <v>3</v>
      </c>
    </row>
    <row r="43" spans="1:7" s="73" customFormat="1" ht="12" customHeight="1">
      <c r="A43" s="103">
        <v>0.51249999999999996</v>
      </c>
      <c r="B43" s="82" t="s">
        <v>122</v>
      </c>
      <c r="C43" s="74" t="s">
        <v>123</v>
      </c>
      <c r="D43" s="74" t="s">
        <v>124</v>
      </c>
      <c r="E43" s="75" t="s">
        <v>51</v>
      </c>
      <c r="F43" s="72">
        <f t="shared" si="1"/>
        <v>4</v>
      </c>
    </row>
    <row r="44" spans="1:7" s="73" customFormat="1" ht="12" customHeight="1">
      <c r="A44" s="103">
        <v>0.51875000000000004</v>
      </c>
      <c r="B44" s="82" t="s">
        <v>125</v>
      </c>
      <c r="C44" s="74" t="s">
        <v>126</v>
      </c>
      <c r="D44" s="74" t="s">
        <v>127</v>
      </c>
      <c r="E44" s="75" t="s">
        <v>128</v>
      </c>
      <c r="F44" s="72">
        <f t="shared" si="1"/>
        <v>4</v>
      </c>
    </row>
    <row r="45" spans="1:7" s="73" customFormat="1" ht="12" customHeight="1">
      <c r="A45" s="103">
        <v>0.52500000000000002</v>
      </c>
      <c r="B45" s="82" t="s">
        <v>129</v>
      </c>
      <c r="C45" s="74" t="s">
        <v>130</v>
      </c>
      <c r="D45" s="74" t="s">
        <v>131</v>
      </c>
      <c r="E45" s="106"/>
      <c r="F45" s="72">
        <f t="shared" si="1"/>
        <v>3</v>
      </c>
    </row>
    <row r="46" spans="1:7" s="73" customFormat="1" ht="12" customHeight="1" thickBot="1">
      <c r="A46" s="103">
        <v>0.53125</v>
      </c>
      <c r="B46" s="116" t="s">
        <v>132</v>
      </c>
      <c r="C46" s="116" t="s">
        <v>133</v>
      </c>
      <c r="D46" s="74" t="s">
        <v>134</v>
      </c>
      <c r="E46" s="106"/>
      <c r="F46" s="72">
        <v>1</v>
      </c>
    </row>
    <row r="47" spans="1:7" s="73" customFormat="1" ht="12" customHeight="1" thickBot="1">
      <c r="A47" s="104">
        <v>0.53749999999999998</v>
      </c>
      <c r="B47" s="83" t="s">
        <v>135</v>
      </c>
      <c r="C47" s="76" t="s">
        <v>136</v>
      </c>
      <c r="D47" s="76" t="s">
        <v>137</v>
      </c>
      <c r="E47" s="77" t="s">
        <v>138</v>
      </c>
      <c r="F47" s="72">
        <f t="shared" si="1"/>
        <v>4</v>
      </c>
      <c r="G47" s="78">
        <f>SUM(F31:F49)</f>
        <v>56</v>
      </c>
    </row>
    <row r="48" spans="1:7" s="73" customFormat="1" ht="12" customHeight="1" thickBot="1">
      <c r="G48" s="92">
        <f>SUM(G22,G47)</f>
        <v>86</v>
      </c>
    </row>
    <row r="49" s="73" customFormat="1" ht="12" customHeight="1"/>
  </sheetData>
  <mergeCells count="13">
    <mergeCell ref="A6:E6"/>
    <mergeCell ref="A1:E1"/>
    <mergeCell ref="A2:E2"/>
    <mergeCell ref="A3:E3"/>
    <mergeCell ref="A4:E4"/>
    <mergeCell ref="A5:E5"/>
    <mergeCell ref="A29:E29"/>
    <mergeCell ref="A30:E30"/>
    <mergeCell ref="A24:E24"/>
    <mergeCell ref="A25:E25"/>
    <mergeCell ref="A26:E26"/>
    <mergeCell ref="A27:E27"/>
    <mergeCell ref="A28:E28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2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8" s="70" customFormat="1" ht="18.75" thickBot="1">
      <c r="A1" s="148" t="s">
        <v>151</v>
      </c>
      <c r="B1" s="148"/>
      <c r="C1" s="148"/>
      <c r="D1" s="148"/>
      <c r="E1" s="148"/>
    </row>
    <row r="2" spans="1:8" s="70" customFormat="1" ht="13.5" customHeight="1" thickBot="1">
      <c r="A2" s="150" t="s">
        <v>47</v>
      </c>
      <c r="B2" s="151"/>
      <c r="C2" s="151"/>
      <c r="D2" s="151"/>
      <c r="E2" s="152"/>
    </row>
    <row r="3" spans="1:8" s="71" customFormat="1" ht="15.75" thickBot="1">
      <c r="A3" s="153" t="s">
        <v>66</v>
      </c>
      <c r="B3" s="154"/>
      <c r="C3" s="154"/>
      <c r="D3" s="154"/>
      <c r="E3" s="155"/>
    </row>
    <row r="4" spans="1:8" s="71" customFormat="1">
      <c r="A4" s="144" t="s">
        <v>152</v>
      </c>
      <c r="B4" s="144"/>
      <c r="C4" s="144"/>
      <c r="D4" s="144"/>
      <c r="E4" s="144"/>
    </row>
    <row r="5" spans="1:8" s="71" customFormat="1" ht="15.75" thickBot="1">
      <c r="A5" s="144" t="s">
        <v>56</v>
      </c>
      <c r="B5" s="144"/>
      <c r="C5" s="144"/>
      <c r="D5" s="144"/>
      <c r="E5" s="144"/>
    </row>
    <row r="6" spans="1:8" s="73" customFormat="1" ht="14.45" customHeight="1" thickBot="1">
      <c r="A6" s="156" t="s">
        <v>48</v>
      </c>
      <c r="B6" s="157"/>
      <c r="C6" s="157"/>
      <c r="D6" s="157"/>
      <c r="E6" s="158"/>
      <c r="F6" s="72"/>
      <c r="H6" s="71"/>
    </row>
    <row r="7" spans="1:8" s="73" customFormat="1" ht="12.6" customHeight="1">
      <c r="A7" s="129">
        <v>0.391666666666667</v>
      </c>
      <c r="B7" s="82" t="s">
        <v>26</v>
      </c>
      <c r="C7" s="74" t="s">
        <v>70</v>
      </c>
      <c r="D7" s="74" t="s">
        <v>30</v>
      </c>
      <c r="E7" s="75" t="s">
        <v>71</v>
      </c>
      <c r="F7" s="72">
        <f t="shared" ref="F7:F25" si="0">COUNTA(B7,C7,D7,E7)</f>
        <v>4</v>
      </c>
      <c r="H7" s="71"/>
    </row>
    <row r="8" spans="1:8" s="73" customFormat="1" ht="12.6" customHeight="1">
      <c r="A8" s="129">
        <v>0.39791666666666697</v>
      </c>
      <c r="B8" s="82" t="s">
        <v>39</v>
      </c>
      <c r="C8" s="74" t="s">
        <v>43</v>
      </c>
      <c r="D8" s="74" t="s">
        <v>41</v>
      </c>
      <c r="E8" s="75" t="s">
        <v>42</v>
      </c>
      <c r="F8" s="72">
        <f t="shared" si="0"/>
        <v>4</v>
      </c>
      <c r="H8" s="71"/>
    </row>
    <row r="9" spans="1:8" s="73" customFormat="1" ht="12.6" customHeight="1">
      <c r="A9" s="129">
        <v>0.40416666666666701</v>
      </c>
      <c r="B9" s="82" t="s">
        <v>29</v>
      </c>
      <c r="C9" s="74" t="s">
        <v>62</v>
      </c>
      <c r="D9" s="74" t="s">
        <v>153</v>
      </c>
      <c r="E9" s="75"/>
      <c r="F9" s="72">
        <f t="shared" si="0"/>
        <v>3</v>
      </c>
      <c r="H9" s="71"/>
    </row>
    <row r="10" spans="1:8" s="73" customFormat="1" ht="12.6" customHeight="1">
      <c r="A10" s="129">
        <v>0.41041666666666698</v>
      </c>
      <c r="B10" s="82" t="s">
        <v>44</v>
      </c>
      <c r="C10" s="74" t="s">
        <v>40</v>
      </c>
      <c r="D10" s="74" t="s">
        <v>72</v>
      </c>
      <c r="E10" s="75" t="s">
        <v>57</v>
      </c>
      <c r="F10" s="72">
        <f t="shared" si="0"/>
        <v>4</v>
      </c>
      <c r="H10" s="71"/>
    </row>
    <row r="11" spans="1:8" s="73" customFormat="1" ht="12.6" customHeight="1">
      <c r="A11" s="129">
        <v>0.41666666666666669</v>
      </c>
      <c r="B11" s="82"/>
      <c r="C11" s="74"/>
      <c r="D11" s="74"/>
      <c r="E11" s="75"/>
      <c r="F11" s="72">
        <f t="shared" si="0"/>
        <v>0</v>
      </c>
      <c r="H11" s="71"/>
    </row>
    <row r="12" spans="1:8" s="73" customFormat="1" ht="12.6" customHeight="1">
      <c r="A12" s="129">
        <v>0.42291666666666666</v>
      </c>
      <c r="B12" s="82" t="s">
        <v>154</v>
      </c>
      <c r="C12" s="74" t="s">
        <v>78</v>
      </c>
      <c r="D12" s="74" t="s">
        <v>77</v>
      </c>
      <c r="E12" s="75" t="s">
        <v>155</v>
      </c>
      <c r="F12" s="72">
        <f t="shared" si="0"/>
        <v>4</v>
      </c>
      <c r="H12" s="71"/>
    </row>
    <row r="13" spans="1:8" s="73" customFormat="1" ht="12.6" customHeight="1">
      <c r="A13" s="129">
        <v>0.42916666666666697</v>
      </c>
      <c r="B13" s="82"/>
      <c r="C13" s="74"/>
      <c r="D13" s="74"/>
      <c r="E13" s="75"/>
      <c r="F13" s="72">
        <f t="shared" si="0"/>
        <v>0</v>
      </c>
      <c r="H13" s="71"/>
    </row>
    <row r="14" spans="1:8" s="73" customFormat="1" ht="12.6" customHeight="1">
      <c r="A14" s="129">
        <v>0.43541666666666701</v>
      </c>
      <c r="B14" s="82"/>
      <c r="C14" s="74"/>
      <c r="D14" s="74"/>
      <c r="E14" s="75"/>
      <c r="F14" s="72">
        <f t="shared" si="0"/>
        <v>0</v>
      </c>
      <c r="H14" s="71"/>
    </row>
    <row r="15" spans="1:8" s="73" customFormat="1" ht="12.6" customHeight="1">
      <c r="A15" s="129">
        <v>0.44166666666666698</v>
      </c>
      <c r="B15" s="82" t="s">
        <v>59</v>
      </c>
      <c r="C15" s="74" t="s">
        <v>74</v>
      </c>
      <c r="D15" s="74" t="s">
        <v>58</v>
      </c>
      <c r="E15" s="75"/>
      <c r="F15" s="72">
        <f t="shared" si="0"/>
        <v>3</v>
      </c>
      <c r="H15" s="71"/>
    </row>
    <row r="16" spans="1:8" s="73" customFormat="1" ht="12.6" customHeight="1">
      <c r="A16" s="129">
        <v>0.44791666666666702</v>
      </c>
      <c r="B16" s="82"/>
      <c r="C16" s="74"/>
      <c r="D16" s="74"/>
      <c r="E16" s="75"/>
      <c r="F16" s="72">
        <f t="shared" si="0"/>
        <v>0</v>
      </c>
      <c r="H16" s="71"/>
    </row>
    <row r="17" spans="1:8" s="73" customFormat="1" ht="12.6" customHeight="1">
      <c r="A17" s="129">
        <v>0.454166666666667</v>
      </c>
      <c r="B17" s="82" t="s">
        <v>156</v>
      </c>
      <c r="C17" s="74" t="s">
        <v>157</v>
      </c>
      <c r="D17" s="74" t="s">
        <v>158</v>
      </c>
      <c r="E17" s="75"/>
      <c r="F17" s="72">
        <f t="shared" si="0"/>
        <v>3</v>
      </c>
      <c r="H17" s="71"/>
    </row>
    <row r="18" spans="1:8" s="73" customFormat="1" ht="12.6" customHeight="1">
      <c r="A18" s="129">
        <v>0.46041666666666597</v>
      </c>
      <c r="B18" s="82"/>
      <c r="C18" s="74"/>
      <c r="D18" s="74"/>
      <c r="E18" s="75"/>
      <c r="F18" s="72">
        <f t="shared" si="0"/>
        <v>0</v>
      </c>
      <c r="H18" s="71"/>
    </row>
    <row r="19" spans="1:8" s="73" customFormat="1" ht="12.6" customHeight="1">
      <c r="A19" s="129">
        <v>0.46666666666666701</v>
      </c>
      <c r="B19" s="82"/>
      <c r="C19" s="74"/>
      <c r="D19" s="74"/>
      <c r="E19" s="75"/>
      <c r="F19" s="72">
        <f t="shared" si="0"/>
        <v>0</v>
      </c>
      <c r="H19" s="71"/>
    </row>
    <row r="20" spans="1:8" s="73" customFormat="1" ht="12.6" customHeight="1">
      <c r="A20" s="129">
        <v>0.47291666666666599</v>
      </c>
      <c r="B20" s="82"/>
      <c r="C20" s="74"/>
      <c r="D20" s="74"/>
      <c r="E20" s="75"/>
      <c r="F20" s="72">
        <f t="shared" si="0"/>
        <v>0</v>
      </c>
      <c r="H20" s="71"/>
    </row>
    <row r="21" spans="1:8" s="73" customFormat="1" ht="12.6" customHeight="1">
      <c r="A21" s="129">
        <v>0.47916666666666602</v>
      </c>
      <c r="B21" s="82"/>
      <c r="C21" s="74"/>
      <c r="D21" s="74"/>
      <c r="E21" s="75"/>
      <c r="F21" s="72">
        <f t="shared" si="0"/>
        <v>0</v>
      </c>
      <c r="H21" s="71"/>
    </row>
    <row r="22" spans="1:8" s="73" customFormat="1" ht="12.6" customHeight="1">
      <c r="A22" s="129">
        <v>0.485416666666666</v>
      </c>
      <c r="B22" s="82"/>
      <c r="C22" s="74"/>
      <c r="D22" s="74"/>
      <c r="E22" s="75"/>
      <c r="F22" s="72">
        <f t="shared" si="0"/>
        <v>0</v>
      </c>
      <c r="H22" s="71"/>
    </row>
    <row r="23" spans="1:8" s="73" customFormat="1" ht="12.6" customHeight="1">
      <c r="A23" s="129">
        <v>0.49166666666666597</v>
      </c>
      <c r="B23" s="82"/>
      <c r="C23" s="74"/>
      <c r="D23" s="74"/>
      <c r="E23" s="75"/>
      <c r="F23" s="72">
        <f t="shared" si="0"/>
        <v>0</v>
      </c>
      <c r="H23" s="71"/>
    </row>
    <row r="24" spans="1:8" s="73" customFormat="1" ht="12.6" customHeight="1" thickBot="1">
      <c r="A24" s="129">
        <v>0.49791666666666601</v>
      </c>
      <c r="B24" s="82"/>
      <c r="C24" s="74"/>
      <c r="D24" s="74"/>
      <c r="E24" s="75"/>
      <c r="F24" s="72">
        <f t="shared" si="0"/>
        <v>0</v>
      </c>
      <c r="H24" s="71"/>
    </row>
    <row r="25" spans="1:8" s="73" customFormat="1" ht="12.6" customHeight="1" thickBot="1">
      <c r="A25" s="130">
        <v>0.50416666666666599</v>
      </c>
      <c r="B25" s="83"/>
      <c r="C25" s="109"/>
      <c r="D25" s="109"/>
      <c r="E25" s="110"/>
      <c r="F25" s="72">
        <f t="shared" si="0"/>
        <v>0</v>
      </c>
      <c r="G25" s="78">
        <f>SUM(F7:F26)</f>
        <v>25</v>
      </c>
      <c r="H25" s="71"/>
    </row>
    <row r="26" spans="1:8" s="73" customFormat="1" ht="12.6" customHeight="1">
      <c r="A26" s="71"/>
      <c r="B26" s="71"/>
      <c r="C26" s="71"/>
      <c r="D26" s="71"/>
      <c r="E26" s="71"/>
      <c r="F26" s="71"/>
      <c r="G26" s="71"/>
      <c r="H26" s="71"/>
    </row>
    <row r="27" spans="1:8" s="73" customFormat="1" ht="12.6" customHeight="1">
      <c r="H27" s="71"/>
    </row>
    <row r="28" spans="1:8" s="70" customFormat="1" ht="18">
      <c r="A28" s="148" t="s">
        <v>159</v>
      </c>
      <c r="B28" s="148"/>
      <c r="C28" s="148"/>
      <c r="D28" s="148"/>
      <c r="E28" s="148"/>
    </row>
    <row r="29" spans="1:8" s="1" customFormat="1" ht="19.5" thickBot="1">
      <c r="A29" s="149" t="s">
        <v>160</v>
      </c>
      <c r="B29" s="149"/>
      <c r="C29" s="149"/>
      <c r="D29" s="149"/>
      <c r="E29" s="149"/>
    </row>
    <row r="30" spans="1:8" s="70" customFormat="1" ht="13.5" customHeight="1" thickBot="1">
      <c r="A30" s="150" t="s">
        <v>47</v>
      </c>
      <c r="B30" s="151"/>
      <c r="C30" s="151"/>
      <c r="D30" s="151"/>
      <c r="E30" s="152"/>
    </row>
    <row r="31" spans="1:8" s="54" customFormat="1" ht="15.75" thickBot="1">
      <c r="A31" s="153" t="s">
        <v>87</v>
      </c>
      <c r="B31" s="154"/>
      <c r="C31" s="154"/>
      <c r="D31" s="154"/>
      <c r="E31" s="155"/>
    </row>
    <row r="32" spans="1:8" s="71" customFormat="1">
      <c r="A32" s="144" t="s">
        <v>152</v>
      </c>
      <c r="B32" s="144"/>
      <c r="C32" s="144"/>
      <c r="D32" s="144"/>
      <c r="E32" s="144"/>
    </row>
    <row r="33" spans="1:6" s="71" customFormat="1" ht="15.75" thickBot="1">
      <c r="A33" s="144" t="s">
        <v>60</v>
      </c>
      <c r="B33" s="144"/>
      <c r="C33" s="144"/>
      <c r="D33" s="144"/>
      <c r="E33" s="144"/>
    </row>
    <row r="34" spans="1:6" ht="14.45" customHeight="1" thickBot="1">
      <c r="A34" s="145" t="s">
        <v>48</v>
      </c>
      <c r="B34" s="146"/>
      <c r="C34" s="146"/>
      <c r="D34" s="146"/>
      <c r="E34" s="147"/>
      <c r="F34" s="108"/>
    </row>
    <row r="35" spans="1:6" s="73" customFormat="1" ht="12.6" customHeight="1">
      <c r="A35" s="105">
        <v>0.41666666666666669</v>
      </c>
      <c r="B35" s="79" t="s">
        <v>91</v>
      </c>
      <c r="C35" s="80" t="s">
        <v>92</v>
      </c>
      <c r="D35" s="80" t="s">
        <v>93</v>
      </c>
      <c r="E35" s="81" t="s">
        <v>94</v>
      </c>
      <c r="F35" s="72">
        <f>COUNTA(B35,C35,D35,E35)</f>
        <v>4</v>
      </c>
    </row>
    <row r="36" spans="1:6" s="73" customFormat="1" ht="12.6" customHeight="1">
      <c r="A36" s="111">
        <v>0.42291666666666666</v>
      </c>
      <c r="B36" s="82" t="s">
        <v>102</v>
      </c>
      <c r="C36" s="126"/>
      <c r="D36" s="126"/>
      <c r="E36" s="127"/>
      <c r="F36" s="72">
        <f t="shared" ref="F36:F50" si="1">COUNTA(B36,C36,D36,E36)</f>
        <v>1</v>
      </c>
    </row>
    <row r="37" spans="1:6" s="73" customFormat="1" ht="12.6" customHeight="1">
      <c r="A37" s="111">
        <v>0.42916666666666697</v>
      </c>
      <c r="B37" s="82" t="s">
        <v>88</v>
      </c>
      <c r="C37" s="74" t="s">
        <v>89</v>
      </c>
      <c r="D37" s="116" t="s">
        <v>103</v>
      </c>
      <c r="E37" s="75" t="s">
        <v>104</v>
      </c>
      <c r="F37" s="72">
        <f t="shared" si="1"/>
        <v>4</v>
      </c>
    </row>
    <row r="38" spans="1:6" s="73" customFormat="1" ht="12.6" customHeight="1">
      <c r="A38" s="111">
        <v>0.43541666666666701</v>
      </c>
      <c r="B38" s="82" t="s">
        <v>32</v>
      </c>
      <c r="C38" s="74" t="s">
        <v>33</v>
      </c>
      <c r="D38" s="74" t="s">
        <v>53</v>
      </c>
      <c r="E38" s="75" t="s">
        <v>45</v>
      </c>
      <c r="F38" s="72">
        <f t="shared" si="1"/>
        <v>4</v>
      </c>
    </row>
    <row r="39" spans="1:6" s="73" customFormat="1" ht="12.6" customHeight="1">
      <c r="A39" s="111">
        <v>0.44166666666666698</v>
      </c>
      <c r="B39" s="82" t="s">
        <v>49</v>
      </c>
      <c r="C39" s="74" t="s">
        <v>50</v>
      </c>
      <c r="D39" s="74" t="s">
        <v>54</v>
      </c>
      <c r="E39" s="75" t="s">
        <v>61</v>
      </c>
      <c r="F39" s="72">
        <f t="shared" si="1"/>
        <v>4</v>
      </c>
    </row>
    <row r="40" spans="1:6" s="73" customFormat="1" ht="12.6" customHeight="1">
      <c r="A40" s="111">
        <v>0.44791666666666702</v>
      </c>
      <c r="B40" s="82"/>
      <c r="C40" s="74"/>
      <c r="D40" s="74"/>
      <c r="E40" s="75"/>
      <c r="F40" s="72">
        <f t="shared" si="1"/>
        <v>0</v>
      </c>
    </row>
    <row r="41" spans="1:6" s="73" customFormat="1" ht="12.6" customHeight="1">
      <c r="A41" s="111">
        <v>0.454166666666667</v>
      </c>
      <c r="B41" s="82" t="s">
        <v>106</v>
      </c>
      <c r="C41" s="74" t="s">
        <v>149</v>
      </c>
      <c r="D41" s="74" t="s">
        <v>123</v>
      </c>
      <c r="E41" s="75" t="s">
        <v>108</v>
      </c>
      <c r="F41" s="72">
        <f t="shared" si="1"/>
        <v>4</v>
      </c>
    </row>
    <row r="42" spans="1:6" s="73" customFormat="1" ht="12.6" customHeight="1">
      <c r="A42" s="111">
        <v>0.46041666666666597</v>
      </c>
      <c r="B42" s="115" t="s">
        <v>96</v>
      </c>
      <c r="C42" s="74" t="s">
        <v>124</v>
      </c>
      <c r="D42" s="74" t="s">
        <v>161</v>
      </c>
      <c r="E42" s="75" t="s">
        <v>52</v>
      </c>
      <c r="F42" s="72">
        <f t="shared" si="1"/>
        <v>4</v>
      </c>
    </row>
    <row r="43" spans="1:6" s="73" customFormat="1" ht="12.6" customHeight="1">
      <c r="A43" s="111">
        <v>0.46666666666666701</v>
      </c>
      <c r="B43" s="82" t="s">
        <v>119</v>
      </c>
      <c r="C43" s="74" t="s">
        <v>118</v>
      </c>
      <c r="D43" s="74" t="s">
        <v>120</v>
      </c>
      <c r="E43" s="75"/>
      <c r="F43" s="72">
        <f t="shared" si="1"/>
        <v>3</v>
      </c>
    </row>
    <row r="44" spans="1:6" s="73" customFormat="1" ht="12.6" customHeight="1">
      <c r="A44" s="111">
        <v>0.47291666666666599</v>
      </c>
      <c r="B44" s="82"/>
      <c r="C44" s="74"/>
      <c r="D44" s="74"/>
      <c r="E44" s="75"/>
      <c r="F44" s="72">
        <f t="shared" si="1"/>
        <v>0</v>
      </c>
    </row>
    <row r="45" spans="1:6" s="73" customFormat="1" ht="12.6" customHeight="1">
      <c r="A45" s="111">
        <v>0.47916666666666602</v>
      </c>
      <c r="B45" s="112"/>
      <c r="C45" s="113"/>
      <c r="D45" s="113"/>
      <c r="E45" s="106"/>
      <c r="F45" s="72">
        <f t="shared" si="1"/>
        <v>0</v>
      </c>
    </row>
    <row r="46" spans="1:6" s="73" customFormat="1" ht="12.6" customHeight="1">
      <c r="A46" s="111">
        <v>0.485416666666666</v>
      </c>
      <c r="B46" s="82"/>
      <c r="C46" s="74"/>
      <c r="D46" s="74"/>
      <c r="E46" s="75"/>
      <c r="F46" s="72">
        <f t="shared" si="1"/>
        <v>0</v>
      </c>
    </row>
    <row r="47" spans="1:6" s="73" customFormat="1" ht="12" customHeight="1">
      <c r="A47" s="111">
        <v>0.49166666666666597</v>
      </c>
      <c r="B47" s="82"/>
      <c r="C47" s="74"/>
      <c r="D47" s="74"/>
      <c r="E47" s="75"/>
      <c r="F47" s="72">
        <f t="shared" si="1"/>
        <v>0</v>
      </c>
    </row>
    <row r="48" spans="1:6" s="73" customFormat="1" ht="12" customHeight="1">
      <c r="A48" s="111">
        <v>0.49791666666666601</v>
      </c>
      <c r="B48" s="82"/>
      <c r="C48" s="74"/>
      <c r="D48" s="74"/>
      <c r="E48" s="75"/>
      <c r="F48" s="72">
        <f t="shared" si="1"/>
        <v>0</v>
      </c>
    </row>
    <row r="49" spans="1:7" s="73" customFormat="1" ht="12" customHeight="1" thickBot="1">
      <c r="A49" s="111">
        <v>0.50416666666666599</v>
      </c>
      <c r="B49" s="82"/>
      <c r="C49" s="74"/>
      <c r="D49" s="74"/>
      <c r="E49" s="75"/>
      <c r="F49" s="72">
        <f t="shared" si="1"/>
        <v>0</v>
      </c>
    </row>
    <row r="50" spans="1:7" s="73" customFormat="1" ht="12" customHeight="1" thickBot="1">
      <c r="A50" s="114">
        <v>0.51041666666666596</v>
      </c>
      <c r="B50" s="83" t="s">
        <v>162</v>
      </c>
      <c r="C50" s="76" t="s">
        <v>163</v>
      </c>
      <c r="D50" s="76"/>
      <c r="E50" s="77"/>
      <c r="F50" s="72">
        <f t="shared" si="1"/>
        <v>2</v>
      </c>
      <c r="G50" s="78">
        <f>SUM(F35:F52)</f>
        <v>30</v>
      </c>
    </row>
    <row r="51" spans="1:7" s="73" customFormat="1" ht="12" customHeight="1" thickBot="1">
      <c r="G51" s="92">
        <f>SUM(G25,G50)</f>
        <v>55</v>
      </c>
    </row>
    <row r="52" spans="1:7" s="73" customFormat="1" ht="12" customHeight="1"/>
  </sheetData>
  <mergeCells count="13">
    <mergeCell ref="A6:E6"/>
    <mergeCell ref="A1:E1"/>
    <mergeCell ref="A2:E2"/>
    <mergeCell ref="A3:E3"/>
    <mergeCell ref="A4:E4"/>
    <mergeCell ref="A5:E5"/>
    <mergeCell ref="A34:E34"/>
    <mergeCell ref="A28:E28"/>
    <mergeCell ref="A29:E29"/>
    <mergeCell ref="A30:E30"/>
    <mergeCell ref="A31:E31"/>
    <mergeCell ref="A32:E32"/>
    <mergeCell ref="A33:E3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59" t="str">
        <f>'CAB Hasta 9,9'!A1:H1</f>
        <v>FEDERACION REGIONAL</v>
      </c>
      <c r="B1" s="159"/>
      <c r="C1" s="159"/>
      <c r="D1" s="159"/>
      <c r="E1" s="159"/>
      <c r="F1" s="159"/>
      <c r="G1" s="159"/>
      <c r="H1" s="159"/>
      <c r="I1" s="159"/>
    </row>
    <row r="2" spans="1:10" ht="19.5">
      <c r="A2" s="159" t="str">
        <f>'CAB Hasta 9,9'!A2:H2</f>
        <v>DE GOLF MAR Y SIERRAS</v>
      </c>
      <c r="B2" s="159"/>
      <c r="C2" s="159"/>
      <c r="D2" s="159"/>
      <c r="E2" s="159"/>
      <c r="F2" s="159"/>
      <c r="G2" s="159"/>
      <c r="H2" s="159"/>
      <c r="I2" s="159"/>
    </row>
    <row r="3" spans="1:10">
      <c r="A3" s="160" t="str">
        <f>'CAB Hasta 9,9'!A4:H4</f>
        <v>GOLF CLUB</v>
      </c>
      <c r="B3" s="160"/>
      <c r="C3" s="160"/>
      <c r="D3" s="160"/>
      <c r="E3" s="160"/>
      <c r="F3" s="160"/>
      <c r="G3" s="160"/>
      <c r="H3" s="160"/>
      <c r="I3" s="160"/>
    </row>
    <row r="4" spans="1:10" ht="19.5" thickBot="1">
      <c r="A4" s="160" t="str">
        <f>'CAB Hasta 9,9'!A5:H5</f>
        <v>DOLORES</v>
      </c>
      <c r="B4" s="160"/>
      <c r="C4" s="160"/>
      <c r="D4" s="160"/>
      <c r="E4" s="160"/>
      <c r="F4" s="160"/>
      <c r="G4" s="160"/>
      <c r="H4" s="160"/>
      <c r="I4" s="160"/>
    </row>
    <row r="5" spans="1:10" ht="20.25" thickBot="1">
      <c r="A5" s="164" t="str">
        <f>'CAB Hasta 9,9'!A6:H6</f>
        <v>9° FECHA DEL RANKING DE MAYORES</v>
      </c>
      <c r="B5" s="165"/>
      <c r="C5" s="165"/>
      <c r="D5" s="165"/>
      <c r="E5" s="165"/>
      <c r="F5" s="165"/>
      <c r="G5" s="165"/>
      <c r="H5" s="165"/>
      <c r="I5" s="166"/>
    </row>
    <row r="6" spans="1:10">
      <c r="A6" s="167" t="str">
        <f>'CAB Hasta 9,9'!A8:H8</f>
        <v>DOS VUELTAS DE 9 HOYOS MEDAL PLAY</v>
      </c>
      <c r="B6" s="167"/>
      <c r="C6" s="167"/>
      <c r="D6" s="167"/>
      <c r="E6" s="167"/>
      <c r="F6" s="167"/>
      <c r="G6" s="167"/>
      <c r="H6" s="167"/>
      <c r="I6" s="167"/>
    </row>
    <row r="7" spans="1:10" ht="19.5" thickBot="1">
      <c r="A7" s="167" t="str">
        <f>'CAB Hasta 9,9'!A9:H9</f>
        <v>SABADO 09 Y DOMINGO 10 DE NOVIEMBRE DE 2024</v>
      </c>
      <c r="B7" s="167"/>
      <c r="C7" s="167"/>
      <c r="D7" s="167"/>
      <c r="E7" s="167"/>
      <c r="F7" s="167"/>
      <c r="G7" s="167"/>
      <c r="H7" s="167"/>
      <c r="I7" s="167"/>
    </row>
    <row r="8" spans="1:10" ht="20.25" thickBot="1">
      <c r="A8" s="161" t="s">
        <v>24</v>
      </c>
      <c r="B8" s="162"/>
      <c r="C8" s="162"/>
      <c r="D8" s="162"/>
      <c r="E8" s="162"/>
      <c r="F8" s="162"/>
      <c r="G8" s="162"/>
      <c r="H8" s="162"/>
      <c r="I8" s="163"/>
      <c r="J8" s="4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44"/>
    </row>
    <row r="10" spans="1:10" ht="19.5">
      <c r="A10" s="12" t="s">
        <v>11</v>
      </c>
      <c r="B10" s="13" t="str">
        <f>'SIN VENTAJA DAMAS Y CABALLEROS'!A77</f>
        <v>FERNANDEZ RUIZ MARILEN DIANA</v>
      </c>
      <c r="C10" s="14" t="str">
        <f>'SIN VENTAJA DAMAS Y CABALLEROS'!B77</f>
        <v>NGC</v>
      </c>
      <c r="D10" s="14">
        <f>'SIN VENTAJA DAMAS Y CABALLEROS'!C77</f>
        <v>1.1000000000000001</v>
      </c>
      <c r="E10" s="14">
        <f>'SIN VENTAJA DAMAS Y CABALLEROS'!D77</f>
        <v>2</v>
      </c>
      <c r="F10" s="12">
        <f>'SIN VENTAJA DAMAS Y CABALLEROS'!E77</f>
        <v>36</v>
      </c>
      <c r="G10" s="16">
        <f>'SIN VENTAJA DAMAS Y CABALLEROS'!F77</f>
        <v>40</v>
      </c>
      <c r="H10" s="31">
        <f>SUM(F10:G10)</f>
        <v>76</v>
      </c>
      <c r="I10" s="15" t="s">
        <v>9</v>
      </c>
      <c r="J10" s="44"/>
    </row>
    <row r="11" spans="1:10" ht="20.25" thickBot="1">
      <c r="A11" s="32" t="s">
        <v>12</v>
      </c>
      <c r="B11" s="17" t="str">
        <f>'SIN VENTAJA DAMAS Y CABALLEROS'!A78</f>
        <v>BOZZO MARIA EUGENIA</v>
      </c>
      <c r="C11" s="46" t="str">
        <f>'SIN VENTAJA DAMAS Y CABALLEROS'!B78</f>
        <v>MDPGC</v>
      </c>
      <c r="D11" s="46">
        <f>'SIN VENTAJA DAMAS Y CABALLEROS'!C78</f>
        <v>6.2</v>
      </c>
      <c r="E11" s="46">
        <f>'SIN VENTAJA DAMAS Y CABALLEROS'!D78</f>
        <v>8</v>
      </c>
      <c r="F11" s="47">
        <f>'SIN VENTAJA DAMAS Y CABALLEROS'!E78</f>
        <v>41</v>
      </c>
      <c r="G11" s="48">
        <f>'SIN VENTAJA DAMAS Y CABALLEROS'!F78</f>
        <v>44</v>
      </c>
      <c r="H11" s="49">
        <f>SUM(F11:G11)</f>
        <v>85</v>
      </c>
      <c r="I11" s="20" t="s">
        <v>9</v>
      </c>
      <c r="J11" s="4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44"/>
    </row>
    <row r="13" spans="1:10" ht="20.25" thickBot="1">
      <c r="A13" s="161" t="str">
        <f>DAM!A11</f>
        <v>DAMAS CATEGORIA UNICA CATEGORIA</v>
      </c>
      <c r="B13" s="162"/>
      <c r="C13" s="162"/>
      <c r="D13" s="162"/>
      <c r="E13" s="162"/>
      <c r="F13" s="162"/>
      <c r="G13" s="162"/>
      <c r="H13" s="162"/>
      <c r="I13" s="163"/>
      <c r="J13" s="4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44"/>
    </row>
    <row r="15" spans="1:10" ht="19.5">
      <c r="A15" s="12" t="s">
        <v>11</v>
      </c>
      <c r="B15" s="13" t="str">
        <f>DAM!A13</f>
        <v>ALONSO GABRIELA</v>
      </c>
      <c r="C15" s="14" t="str">
        <f>DAM!B13</f>
        <v>STGC</v>
      </c>
      <c r="D15" s="14">
        <f>DAM!C13</f>
        <v>26.7</v>
      </c>
      <c r="E15" s="14">
        <f>DAM!D13</f>
        <v>31</v>
      </c>
      <c r="F15" s="12">
        <f>DAM!E13</f>
        <v>51</v>
      </c>
      <c r="G15" s="16">
        <f>DAM!F13</f>
        <v>52</v>
      </c>
      <c r="H15" s="31">
        <f>SUM(F15:G15)</f>
        <v>103</v>
      </c>
      <c r="I15" s="15">
        <f>(H15-E15)</f>
        <v>72</v>
      </c>
      <c r="J15" s="44"/>
    </row>
    <row r="16" spans="1:10" ht="20.25" thickBot="1">
      <c r="A16" s="32" t="s">
        <v>12</v>
      </c>
      <c r="B16" s="17" t="str">
        <f>DAM!A14</f>
        <v>KETELHOHN MARIA DAMIANA</v>
      </c>
      <c r="C16" s="46" t="str">
        <f>DAM!B14</f>
        <v>GCD</v>
      </c>
      <c r="D16" s="46">
        <f>DAM!C14</f>
        <v>22.3</v>
      </c>
      <c r="E16" s="46">
        <f>DAM!D14</f>
        <v>26</v>
      </c>
      <c r="F16" s="47">
        <f>DAM!E14</f>
        <v>51</v>
      </c>
      <c r="G16" s="48">
        <f>DAM!F14</f>
        <v>49</v>
      </c>
      <c r="H16" s="49">
        <f>SUM(F16:G16)</f>
        <v>100</v>
      </c>
      <c r="I16" s="20">
        <f>(H16-E16)</f>
        <v>74</v>
      </c>
      <c r="J16" s="44"/>
    </row>
    <row r="17" spans="1:10" ht="20.25" thickBot="1">
      <c r="A17" s="23"/>
      <c r="B17" s="24"/>
      <c r="C17" s="26"/>
      <c r="D17" s="26"/>
      <c r="E17" s="26"/>
      <c r="F17" s="26"/>
      <c r="G17" s="26"/>
      <c r="H17" s="68"/>
      <c r="I17" s="26"/>
      <c r="J17" s="44"/>
    </row>
    <row r="18" spans="1:10" ht="20.25" hidden="1" thickBot="1">
      <c r="A18" s="161" t="e">
        <f>DAM!#REF!</f>
        <v>#REF!</v>
      </c>
      <c r="B18" s="162"/>
      <c r="C18" s="162"/>
      <c r="D18" s="162"/>
      <c r="E18" s="162"/>
      <c r="F18" s="162"/>
      <c r="G18" s="162"/>
      <c r="H18" s="162"/>
      <c r="I18" s="163"/>
      <c r="J18" s="44"/>
    </row>
    <row r="19" spans="1:10" ht="20.25" hidden="1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44"/>
    </row>
    <row r="20" spans="1:10" ht="19.5" hidden="1">
      <c r="A20" s="12" t="s">
        <v>11</v>
      </c>
      <c r="B20" s="13" t="e">
        <f>DAM!#REF!</f>
        <v>#REF!</v>
      </c>
      <c r="C20" s="14" t="e">
        <f>DAM!#REF!</f>
        <v>#REF!</v>
      </c>
      <c r="D20" s="14" t="e">
        <f>DAM!#REF!</f>
        <v>#REF!</v>
      </c>
      <c r="E20" s="14" t="e">
        <f>DAM!#REF!</f>
        <v>#REF!</v>
      </c>
      <c r="F20" s="12" t="e">
        <f>DAM!#REF!</f>
        <v>#REF!</v>
      </c>
      <c r="G20" s="16" t="e">
        <f>DAM!#REF!</f>
        <v>#REF!</v>
      </c>
      <c r="H20" s="31" t="e">
        <f>SUM(F20:G20)</f>
        <v>#REF!</v>
      </c>
      <c r="I20" s="15" t="e">
        <f>(H20-E20)</f>
        <v>#REF!</v>
      </c>
      <c r="J20" s="44"/>
    </row>
    <row r="21" spans="1:10" ht="20.25" hidden="1" thickBot="1">
      <c r="A21" s="32" t="s">
        <v>12</v>
      </c>
      <c r="B21" s="17" t="e">
        <f>DAM!#REF!</f>
        <v>#REF!</v>
      </c>
      <c r="C21" s="46" t="e">
        <f>DAM!#REF!</f>
        <v>#REF!</v>
      </c>
      <c r="D21" s="46" t="e">
        <f>DAM!#REF!</f>
        <v>#REF!</v>
      </c>
      <c r="E21" s="46" t="e">
        <f>DAM!#REF!</f>
        <v>#REF!</v>
      </c>
      <c r="F21" s="47" t="e">
        <f>DAM!#REF!</f>
        <v>#REF!</v>
      </c>
      <c r="G21" s="48" t="e">
        <f>DAM!#REF!</f>
        <v>#REF!</v>
      </c>
      <c r="H21" s="49" t="e">
        <f>SUM(F21:G21)</f>
        <v>#REF!</v>
      </c>
      <c r="I21" s="20" t="e">
        <f>(H21-E21)</f>
        <v>#REF!</v>
      </c>
      <c r="J21" s="44"/>
    </row>
    <row r="22" spans="1:10" ht="20.25" hidden="1" thickBot="1">
      <c r="A22" s="23"/>
      <c r="B22" s="24"/>
      <c r="C22" s="26"/>
      <c r="D22" s="26"/>
      <c r="E22" s="26"/>
      <c r="F22" s="26"/>
      <c r="G22" s="26"/>
      <c r="H22" s="68"/>
      <c r="I22" s="26"/>
      <c r="J22" s="44"/>
    </row>
    <row r="23" spans="1:10" ht="20.25" thickBot="1">
      <c r="A23" s="161" t="s">
        <v>25</v>
      </c>
      <c r="B23" s="162"/>
      <c r="C23" s="162"/>
      <c r="D23" s="162"/>
      <c r="E23" s="162"/>
      <c r="F23" s="162"/>
      <c r="G23" s="162"/>
      <c r="H23" s="162"/>
      <c r="I23" s="163"/>
      <c r="J23" s="4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43" t="s">
        <v>9</v>
      </c>
      <c r="J24" s="44"/>
    </row>
    <row r="25" spans="1:10" ht="19.5">
      <c r="A25" s="12" t="s">
        <v>11</v>
      </c>
      <c r="B25" s="13" t="str">
        <f>'SIN VENTAJA DAMAS Y CABALLEROS'!A13</f>
        <v>CEBOLLERO FRANCISCO IGNACIO</v>
      </c>
      <c r="C25" s="14" t="str">
        <f>'SIN VENTAJA DAMAS Y CABALLEROS'!B13</f>
        <v>GCHCC</v>
      </c>
      <c r="D25" s="14">
        <f>'SIN VENTAJA DAMAS Y CABALLEROS'!C13</f>
        <v>-1.8</v>
      </c>
      <c r="E25" s="14">
        <f>'SIN VENTAJA DAMAS Y CABALLEROS'!D13</f>
        <v>-3</v>
      </c>
      <c r="F25" s="12">
        <f>'SIN VENTAJA DAMAS Y CABALLEROS'!E13</f>
        <v>34</v>
      </c>
      <c r="G25" s="16">
        <f>'SIN VENTAJA DAMAS Y CABALLEROS'!F13</f>
        <v>35</v>
      </c>
      <c r="H25" s="31">
        <f>SUM(F25:G25)</f>
        <v>69</v>
      </c>
      <c r="I25" s="15" t="s">
        <v>9</v>
      </c>
      <c r="J25" s="44"/>
    </row>
    <row r="26" spans="1:10" ht="20.25" thickBot="1">
      <c r="A26" s="32" t="s">
        <v>12</v>
      </c>
      <c r="B26" s="17" t="s">
        <v>175</v>
      </c>
      <c r="C26" s="46" t="s">
        <v>9</v>
      </c>
      <c r="D26" s="46" t="s">
        <v>9</v>
      </c>
      <c r="E26" s="46" t="s">
        <v>9</v>
      </c>
      <c r="F26" s="47" t="s">
        <v>9</v>
      </c>
      <c r="G26" s="48" t="s">
        <v>9</v>
      </c>
      <c r="H26" s="49" t="s">
        <v>9</v>
      </c>
      <c r="I26" s="20" t="s">
        <v>9</v>
      </c>
      <c r="J26" s="44"/>
    </row>
    <row r="27" spans="1:10" ht="20.25" thickBot="1">
      <c r="A27" s="36"/>
      <c r="B27" s="37"/>
      <c r="C27" s="38"/>
      <c r="D27" s="38"/>
      <c r="E27" s="38"/>
      <c r="F27" s="37"/>
      <c r="G27" s="37"/>
      <c r="H27" s="39"/>
      <c r="J27" s="44"/>
    </row>
    <row r="28" spans="1:10" ht="20.25" thickBot="1">
      <c r="A28" s="161" t="str">
        <f>'CAB Hasta 9,9'!A11:H11</f>
        <v>CABALLEROS CATEGORIA HASTA 9.9</v>
      </c>
      <c r="B28" s="162"/>
      <c r="C28" s="162"/>
      <c r="D28" s="162"/>
      <c r="E28" s="162"/>
      <c r="F28" s="162"/>
      <c r="G28" s="162"/>
      <c r="H28" s="162"/>
      <c r="I28" s="163"/>
      <c r="J28" s="4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44"/>
    </row>
    <row r="30" spans="1:10" ht="19.5">
      <c r="A30" s="12" t="s">
        <v>11</v>
      </c>
      <c r="B30" s="13" t="str">
        <f>'CAB Hasta 9,9'!A13</f>
        <v>ZANETTA LEANDRO</v>
      </c>
      <c r="C30" s="14" t="str">
        <f>'CAB Hasta 9,9'!B13</f>
        <v>VGGC</v>
      </c>
      <c r="D30" s="14">
        <f>'CAB Hasta 9,9'!C13</f>
        <v>5.9</v>
      </c>
      <c r="E30" s="14">
        <f>'CAB Hasta 9,9'!D13</f>
        <v>5</v>
      </c>
      <c r="F30" s="12">
        <f>'CAB Hasta 9,9'!E13</f>
        <v>37</v>
      </c>
      <c r="G30" s="16">
        <f>'CAB Hasta 9,9'!F13</f>
        <v>34</v>
      </c>
      <c r="H30" s="31">
        <f>'CAB Hasta 9,9'!G13</f>
        <v>71</v>
      </c>
      <c r="I30" s="15">
        <f>'CAB Hasta 9,9'!H13</f>
        <v>66</v>
      </c>
      <c r="J30" s="44"/>
    </row>
    <row r="31" spans="1:10" ht="20.25" thickBot="1">
      <c r="A31" s="32" t="s">
        <v>12</v>
      </c>
      <c r="B31" s="17" t="str">
        <f>'CAB Hasta 9,9'!A14</f>
        <v>SAAVEDRA LUIS ALBERTO</v>
      </c>
      <c r="C31" s="18" t="str">
        <f>'CAB Hasta 9,9'!B14</f>
        <v>VGGC</v>
      </c>
      <c r="D31" s="18">
        <f>'CAB Hasta 9,9'!C14</f>
        <v>5.0999999999999996</v>
      </c>
      <c r="E31" s="18">
        <f>'CAB Hasta 9,9'!D14</f>
        <v>4</v>
      </c>
      <c r="F31" s="21">
        <f>'CAB Hasta 9,9'!E14</f>
        <v>39</v>
      </c>
      <c r="G31" s="22">
        <f>'CAB Hasta 9,9'!F14</f>
        <v>37</v>
      </c>
      <c r="H31" s="19">
        <f>'CAB Hasta 9,9'!G14</f>
        <v>76</v>
      </c>
      <c r="I31" s="20">
        <f>'CAB Hasta 9,9'!H14</f>
        <v>72</v>
      </c>
      <c r="J31" s="4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44"/>
    </row>
    <row r="33" spans="1:10" ht="20.25" thickBot="1">
      <c r="A33" s="161" t="str">
        <f>'CAB 10-16,9'!A11:H11</f>
        <v>CABALLEROS CATEGORIA 10-16.9</v>
      </c>
      <c r="B33" s="162"/>
      <c r="C33" s="162"/>
      <c r="D33" s="162"/>
      <c r="E33" s="162"/>
      <c r="F33" s="162"/>
      <c r="G33" s="162"/>
      <c r="H33" s="162"/>
      <c r="I33" s="163"/>
      <c r="J33" s="4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44"/>
    </row>
    <row r="35" spans="1:10" ht="19.5">
      <c r="A35" s="12" t="s">
        <v>11</v>
      </c>
      <c r="B35" s="13" t="str">
        <f>'CAB 10-16,9'!A13</f>
        <v>RODRIGUEZ FERNANDO</v>
      </c>
      <c r="C35" s="14" t="str">
        <f>'CAB 10-16,9'!B13</f>
        <v>GCD</v>
      </c>
      <c r="D35" s="14">
        <f>'CAB 10-16,9'!C13</f>
        <v>14.6</v>
      </c>
      <c r="E35" s="14">
        <f>'CAB 10-16,9'!D13</f>
        <v>15</v>
      </c>
      <c r="F35" s="12">
        <f>'CAB 10-16,9'!E13</f>
        <v>43</v>
      </c>
      <c r="G35" s="16">
        <f>'CAB 10-16,9'!F13</f>
        <v>42</v>
      </c>
      <c r="H35" s="31">
        <f>'CAB 10-16,9'!G13</f>
        <v>85</v>
      </c>
      <c r="I35" s="15">
        <f>'CAB 10-16,9'!H13</f>
        <v>70</v>
      </c>
      <c r="J35" s="44"/>
    </row>
    <row r="36" spans="1:10" ht="20.25" thickBot="1">
      <c r="A36" s="32" t="s">
        <v>12</v>
      </c>
      <c r="B36" s="17" t="str">
        <f>'CAB 10-16,9'!A14</f>
        <v>OLDONI NESTOR ANDRES</v>
      </c>
      <c r="C36" s="18" t="str">
        <f>'CAB 10-16,9'!B14</f>
        <v>GCD</v>
      </c>
      <c r="D36" s="18">
        <f>'CAB 10-16,9'!C14</f>
        <v>14.3</v>
      </c>
      <c r="E36" s="18">
        <f>'CAB 10-16,9'!D14</f>
        <v>15</v>
      </c>
      <c r="F36" s="21">
        <f>'CAB 10-16,9'!E14</f>
        <v>43</v>
      </c>
      <c r="G36" s="22">
        <f>'CAB 10-16,9'!F14</f>
        <v>42</v>
      </c>
      <c r="H36" s="19">
        <f>'CAB 10-16,9'!G14</f>
        <v>85</v>
      </c>
      <c r="I36" s="20">
        <f>'CAB 10-16,9'!H14</f>
        <v>70</v>
      </c>
      <c r="J36" s="4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44"/>
    </row>
    <row r="38" spans="1:10" ht="20.25" thickBot="1">
      <c r="A38" s="161" t="str">
        <f>'CAB 17-24,9'!A11:H11</f>
        <v>CABALLEROS CATEGORIA 17-24.9</v>
      </c>
      <c r="B38" s="162"/>
      <c r="C38" s="162"/>
      <c r="D38" s="162"/>
      <c r="E38" s="162"/>
      <c r="F38" s="162"/>
      <c r="G38" s="162"/>
      <c r="H38" s="162"/>
      <c r="I38" s="163"/>
      <c r="J38" s="4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44"/>
    </row>
    <row r="40" spans="1:10" ht="19.5">
      <c r="A40" s="12" t="s">
        <v>11</v>
      </c>
      <c r="B40" s="13" t="str">
        <f>'CAB 17-24,9'!A13</f>
        <v>VAZQUEZ MARCELO DAVID</v>
      </c>
      <c r="C40" s="14" t="str">
        <f>'CAB 17-24,9'!B13</f>
        <v>GCD</v>
      </c>
      <c r="D40" s="14">
        <f>'CAB 17-24,9'!C13</f>
        <v>22.9</v>
      </c>
      <c r="E40" s="14">
        <f>'CAB 17-24,9'!D13</f>
        <v>25</v>
      </c>
      <c r="F40" s="12">
        <f>'CAB 17-24,9'!E13</f>
        <v>47</v>
      </c>
      <c r="G40" s="16">
        <f>'CAB 17-24,9'!F13</f>
        <v>49</v>
      </c>
      <c r="H40" s="31">
        <f>'CAB 17-24,9'!G13</f>
        <v>96</v>
      </c>
      <c r="I40" s="15">
        <f>'CAB 17-24,9'!H13</f>
        <v>71</v>
      </c>
      <c r="J40" s="44"/>
    </row>
    <row r="41" spans="1:10" ht="20.25" thickBot="1">
      <c r="A41" s="32" t="s">
        <v>12</v>
      </c>
      <c r="B41" s="17" t="str">
        <f>'CAB 17-24,9'!A14</f>
        <v>SILVA SANTIAGO</v>
      </c>
      <c r="C41" s="18" t="str">
        <f>'CAB 17-24,9'!B14</f>
        <v>GCD</v>
      </c>
      <c r="D41" s="18">
        <f>'CAB 17-24,9'!C14</f>
        <v>20</v>
      </c>
      <c r="E41" s="18">
        <f>'CAB 17-24,9'!D14</f>
        <v>21</v>
      </c>
      <c r="F41" s="21">
        <f>'CAB 17-24,9'!E14</f>
        <v>47</v>
      </c>
      <c r="G41" s="22">
        <f>'CAB 17-24,9'!F14</f>
        <v>46</v>
      </c>
      <c r="H41" s="19">
        <f>'CAB 17-24,9'!G14</f>
        <v>93</v>
      </c>
      <c r="I41" s="20">
        <f>'CAB 17-24,9'!H14</f>
        <v>72</v>
      </c>
      <c r="J41" s="4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44"/>
    </row>
    <row r="43" spans="1:10" ht="20.25" thickBot="1">
      <c r="A43" s="161" t="str">
        <f>'CAB 25 Al Max'!A11:K11</f>
        <v>CABALLEROS CATEGORIA 25 AL MAXIMO</v>
      </c>
      <c r="B43" s="162"/>
      <c r="C43" s="162"/>
      <c r="D43" s="162"/>
      <c r="E43" s="162"/>
      <c r="F43" s="162"/>
      <c r="G43" s="162"/>
      <c r="H43" s="162"/>
      <c r="I43" s="163"/>
      <c r="J43" s="4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44"/>
    </row>
    <row r="45" spans="1:10" ht="19.5">
      <c r="A45" s="12" t="s">
        <v>11</v>
      </c>
      <c r="B45" s="13" t="str">
        <f>'CAB 25 Al Max'!A13</f>
        <v>OVIEDO BAZAN JOSE ANGEL</v>
      </c>
      <c r="C45" s="14" t="str">
        <f>'CAB 25 Al Max'!B13</f>
        <v>GCD</v>
      </c>
      <c r="D45" s="14">
        <f>'CAB 25 Al Max'!C13</f>
        <v>34.200000000000003</v>
      </c>
      <c r="E45" s="14">
        <f>'CAB 25 Al Max'!D13</f>
        <v>37</v>
      </c>
      <c r="F45" s="12">
        <f>'CAB 25 Al Max'!E13</f>
        <v>56</v>
      </c>
      <c r="G45" s="16">
        <f>'CAB 25 Al Max'!F13</f>
        <v>57</v>
      </c>
      <c r="H45" s="31">
        <f>'CAB 25 Al Max'!G13</f>
        <v>113</v>
      </c>
      <c r="I45" s="15">
        <f>'CAB 25 Al Max'!H13</f>
        <v>76</v>
      </c>
      <c r="J45" s="44"/>
    </row>
    <row r="46" spans="1:10" ht="20.25" thickBot="1">
      <c r="A46" s="32" t="s">
        <v>12</v>
      </c>
      <c r="B46" s="17" t="str">
        <f>'CAB 25 Al Max'!A14</f>
        <v>PORTINARI EDUARDO JOSE</v>
      </c>
      <c r="C46" s="18" t="str">
        <f>'CAB 25 Al Max'!B14</f>
        <v>GCD</v>
      </c>
      <c r="D46" s="18">
        <f>'CAB 25 Al Max'!C14</f>
        <v>28.2</v>
      </c>
      <c r="E46" s="18">
        <f>'CAB 25 Al Max'!D14</f>
        <v>31</v>
      </c>
      <c r="F46" s="21">
        <f>'CAB 25 Al Max'!E14</f>
        <v>48</v>
      </c>
      <c r="G46" s="22">
        <f>'CAB 25 Al Max'!F14</f>
        <v>60</v>
      </c>
      <c r="H46" s="19">
        <f>'CAB 25 Al Max'!G14</f>
        <v>108</v>
      </c>
      <c r="I46" s="20">
        <f>'CAB 25 Al Max'!H14</f>
        <v>77</v>
      </c>
      <c r="J46" s="44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2024-09-08T12:05:40Z</cp:lastPrinted>
  <dcterms:created xsi:type="dcterms:W3CDTF">2000-04-30T13:23:02Z</dcterms:created>
  <dcterms:modified xsi:type="dcterms:W3CDTF">2024-11-11T20:13:18Z</dcterms:modified>
</cp:coreProperties>
</file>